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gdorr\Objects\"/>
    </mc:Choice>
  </mc:AlternateContent>
  <bookViews>
    <workbookView xWindow="0" yWindow="0" windowWidth="18870" windowHeight="7815"/>
  </bookViews>
  <sheets>
    <sheet name="Instructions" sheetId="10" r:id="rId1"/>
    <sheet name="Enter Data" sheetId="9" r:id="rId2"/>
    <sheet name="Visualise" sheetId="6" r:id="rId3"/>
    <sheet name="Export" sheetId="7" r:id="rId4"/>
    <sheet name="APVMA DSD Library" sheetId="1" r:id="rId5"/>
    <sheet name="Convert" sheetId="8" r:id="rId6"/>
    <sheet name="Normalise" sheetId="3" r:id="rId7"/>
  </sheets>
  <externalReferences>
    <externalReference r:id="rId8"/>
    <externalReference r:id="rId9"/>
  </externalReferences>
  <definedNames>
    <definedName name="AerialFWStandardScenarios" localSheetId="0">'[1]Deposition curves'!#REF!</definedName>
    <definedName name="AerialFWStandardScenarios">'[2]Standard Dep Curves'!$B$11:$B$16</definedName>
    <definedName name="AerialRStandardScenarios" localSheetId="0">'[1]Deposition curves'!#REF!</definedName>
    <definedName name="AerialRStandardScenarios">'[2]Standard Dep Curves'!$B$17:$B$22</definedName>
    <definedName name="GroundStandardScenarios">'[2]Standard Dep Curves'!$B$5:$B$10</definedName>
    <definedName name="VerticalStandardScenarios" localSheetId="0">'[1]Deposition curves'!#REF!</definedName>
    <definedName name="VerticalStandardScenarios">'[2]Standard Dep Curves'!$B$2:$B$4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1" i="9" l="1"/>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3" i="9"/>
  <c r="R12"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3" i="9"/>
  <c r="P12"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4" i="9"/>
  <c r="N15" i="9"/>
  <c r="N16" i="9"/>
  <c r="N13" i="9"/>
  <c r="N12" i="9"/>
  <c r="S14" i="9" l="1"/>
  <c r="M9" i="8" s="1"/>
  <c r="S15" i="9"/>
  <c r="M10" i="8" s="1"/>
  <c r="S16" i="9"/>
  <c r="M11" i="8" s="1"/>
  <c r="S17" i="9"/>
  <c r="M12" i="8" s="1"/>
  <c r="S18" i="9"/>
  <c r="M13" i="8" s="1"/>
  <c r="S19" i="9"/>
  <c r="M14" i="8" s="1"/>
  <c r="S20" i="9"/>
  <c r="M15" i="8" s="1"/>
  <c r="S21" i="9"/>
  <c r="M16" i="8" s="1"/>
  <c r="S22" i="9"/>
  <c r="M17" i="8" s="1"/>
  <c r="S23" i="9"/>
  <c r="M18" i="8" s="1"/>
  <c r="S24" i="9"/>
  <c r="M19" i="8" s="1"/>
  <c r="S25" i="9"/>
  <c r="M20" i="8" s="1"/>
  <c r="S26" i="9"/>
  <c r="M21" i="8" s="1"/>
  <c r="S27" i="9"/>
  <c r="M22" i="8" s="1"/>
  <c r="S28" i="9"/>
  <c r="M23" i="8" s="1"/>
  <c r="S29" i="9"/>
  <c r="M24" i="8" s="1"/>
  <c r="S30" i="9"/>
  <c r="M25" i="8" s="1"/>
  <c r="S31" i="9"/>
  <c r="M26" i="8" s="1"/>
  <c r="S32" i="9"/>
  <c r="M27" i="8" s="1"/>
  <c r="S33" i="9"/>
  <c r="M28" i="8" s="1"/>
  <c r="S34" i="9"/>
  <c r="M29" i="8" s="1"/>
  <c r="S35" i="9"/>
  <c r="M30" i="8" s="1"/>
  <c r="S36" i="9"/>
  <c r="M31" i="8" s="1"/>
  <c r="S37" i="9"/>
  <c r="M32" i="8" s="1"/>
  <c r="S38" i="9"/>
  <c r="M33" i="8" s="1"/>
  <c r="S39" i="9"/>
  <c r="M34" i="8" s="1"/>
  <c r="S40" i="9"/>
  <c r="M35" i="8" s="1"/>
  <c r="S41" i="9"/>
  <c r="M36" i="8" s="1"/>
  <c r="S42" i="9"/>
  <c r="M37" i="8" s="1"/>
  <c r="S43" i="9"/>
  <c r="M38" i="8" s="1"/>
  <c r="S44" i="9"/>
  <c r="M39" i="8" s="1"/>
  <c r="S45" i="9"/>
  <c r="M40" i="8" s="1"/>
  <c r="S46" i="9"/>
  <c r="M41" i="8" s="1"/>
  <c r="S47" i="9"/>
  <c r="M42" i="8" s="1"/>
  <c r="S48" i="9"/>
  <c r="M43" i="8" s="1"/>
  <c r="S49" i="9"/>
  <c r="M44" i="8" s="1"/>
  <c r="S50" i="9"/>
  <c r="M45" i="8" s="1"/>
  <c r="S51" i="9"/>
  <c r="M46" i="8" s="1"/>
  <c r="S52" i="9"/>
  <c r="M47" i="8" s="1"/>
  <c r="S53" i="9"/>
  <c r="M48" i="8" s="1"/>
  <c r="S54" i="9"/>
  <c r="M49" i="8" s="1"/>
  <c r="S55" i="9"/>
  <c r="M50" i="8" s="1"/>
  <c r="S56" i="9"/>
  <c r="M51" i="8" s="1"/>
  <c r="S57" i="9"/>
  <c r="M52" i="8" s="1"/>
  <c r="S58" i="9"/>
  <c r="M53" i="8" s="1"/>
  <c r="S59" i="9"/>
  <c r="M54" i="8" s="1"/>
  <c r="S60" i="9"/>
  <c r="M55" i="8" s="1"/>
  <c r="S61" i="9"/>
  <c r="M56" i="8" s="1"/>
  <c r="S62" i="9"/>
  <c r="M57" i="8" s="1"/>
  <c r="S63" i="9"/>
  <c r="M58" i="8" s="1"/>
  <c r="S64" i="9"/>
  <c r="M59" i="8" s="1"/>
  <c r="S65" i="9"/>
  <c r="M60" i="8" s="1"/>
  <c r="S66" i="9"/>
  <c r="M61" i="8" s="1"/>
  <c r="S67" i="9"/>
  <c r="M62" i="8" s="1"/>
  <c r="S68" i="9"/>
  <c r="M63" i="8" s="1"/>
  <c r="S69" i="9"/>
  <c r="M64" i="8" s="1"/>
  <c r="S70" i="9"/>
  <c r="M65" i="8" s="1"/>
  <c r="S71" i="9"/>
  <c r="M66" i="8" s="1"/>
  <c r="S72" i="9"/>
  <c r="M67" i="8" s="1"/>
  <c r="S73" i="9"/>
  <c r="M68" i="8" s="1"/>
  <c r="S74" i="9"/>
  <c r="M69" i="8" s="1"/>
  <c r="S75" i="9"/>
  <c r="M70" i="8" s="1"/>
  <c r="S76" i="9"/>
  <c r="M71" i="8" s="1"/>
  <c r="S77" i="9"/>
  <c r="M72" i="8" s="1"/>
  <c r="S78" i="9"/>
  <c r="M73" i="8" s="1"/>
  <c r="S79" i="9"/>
  <c r="M74" i="8" s="1"/>
  <c r="S80" i="9"/>
  <c r="M75" i="8" s="1"/>
  <c r="S81" i="9"/>
  <c r="M76" i="8" s="1"/>
  <c r="S82" i="9"/>
  <c r="M77" i="8" s="1"/>
  <c r="S83" i="9"/>
  <c r="M78" i="8" s="1"/>
  <c r="S84" i="9"/>
  <c r="M79" i="8" s="1"/>
  <c r="S85" i="9"/>
  <c r="M80" i="8" s="1"/>
  <c r="S86" i="9"/>
  <c r="M81" i="8" s="1"/>
  <c r="S87" i="9"/>
  <c r="M82" i="8" s="1"/>
  <c r="S88" i="9"/>
  <c r="M83" i="8" s="1"/>
  <c r="S89" i="9"/>
  <c r="M84" i="8" s="1"/>
  <c r="S90" i="9"/>
  <c r="M85" i="8" s="1"/>
  <c r="S91" i="9"/>
  <c r="M86" i="8" s="1"/>
  <c r="S92" i="9"/>
  <c r="M87" i="8" s="1"/>
  <c r="S93" i="9"/>
  <c r="M88" i="8" s="1"/>
  <c r="S94" i="9"/>
  <c r="M89" i="8" s="1"/>
  <c r="S95" i="9"/>
  <c r="M90" i="8" s="1"/>
  <c r="S96" i="9"/>
  <c r="M91" i="8" s="1"/>
  <c r="S97" i="9"/>
  <c r="M92" i="8" s="1"/>
  <c r="S98" i="9"/>
  <c r="M93" i="8" s="1"/>
  <c r="S99" i="9"/>
  <c r="M94" i="8" s="1"/>
  <c r="S100" i="9"/>
  <c r="M95" i="8" s="1"/>
  <c r="S101" i="9"/>
  <c r="M96" i="8" s="1"/>
  <c r="S102" i="9"/>
  <c r="M97" i="8" s="1"/>
  <c r="S103" i="9"/>
  <c r="M98" i="8" s="1"/>
  <c r="S104" i="9"/>
  <c r="M99" i="8" s="1"/>
  <c r="S105" i="9"/>
  <c r="M100" i="8" s="1"/>
  <c r="S106" i="9"/>
  <c r="M101" i="8" s="1"/>
  <c r="S107" i="9"/>
  <c r="M102" i="8" s="1"/>
  <c r="S108" i="9"/>
  <c r="M103" i="8" s="1"/>
  <c r="S109" i="9"/>
  <c r="M104" i="8" s="1"/>
  <c r="S110" i="9"/>
  <c r="M105" i="8" s="1"/>
  <c r="S111" i="9"/>
  <c r="M106" i="8" s="1"/>
  <c r="Q13" i="9"/>
  <c r="H8" i="8" s="1"/>
  <c r="S13" i="9"/>
  <c r="M8" i="8" s="1"/>
  <c r="S12" i="9"/>
  <c r="M7" i="8" s="1"/>
  <c r="Q12" i="9"/>
  <c r="H7" i="8" s="1"/>
  <c r="Q14" i="9"/>
  <c r="H9" i="8" s="1"/>
  <c r="Q15" i="9"/>
  <c r="H10" i="8" s="1"/>
  <c r="Q16" i="9"/>
  <c r="H11" i="8" s="1"/>
  <c r="Q17" i="9"/>
  <c r="H12" i="8" s="1"/>
  <c r="Q18" i="9"/>
  <c r="H13" i="8" s="1"/>
  <c r="Q19" i="9"/>
  <c r="H14" i="8" s="1"/>
  <c r="Q20" i="9"/>
  <c r="H15" i="8" s="1"/>
  <c r="Q21" i="9"/>
  <c r="H16" i="8" s="1"/>
  <c r="Q22" i="9"/>
  <c r="H17" i="8" s="1"/>
  <c r="Q23" i="9"/>
  <c r="H18" i="8" s="1"/>
  <c r="Q24" i="9"/>
  <c r="H19" i="8" s="1"/>
  <c r="Q25" i="9"/>
  <c r="H20" i="8" s="1"/>
  <c r="Q26" i="9"/>
  <c r="H21" i="8" s="1"/>
  <c r="Q27" i="9"/>
  <c r="H22" i="8" s="1"/>
  <c r="Q28" i="9"/>
  <c r="H23" i="8" s="1"/>
  <c r="Q29" i="9"/>
  <c r="H24" i="8" s="1"/>
  <c r="Q30" i="9"/>
  <c r="H25" i="8" s="1"/>
  <c r="Q31" i="9"/>
  <c r="H26" i="8" s="1"/>
  <c r="Q32" i="9"/>
  <c r="H27" i="8" s="1"/>
  <c r="Q33" i="9"/>
  <c r="H28" i="8" s="1"/>
  <c r="Q34" i="9"/>
  <c r="H29" i="8" s="1"/>
  <c r="Q35" i="9"/>
  <c r="H30" i="8" s="1"/>
  <c r="Q36" i="9"/>
  <c r="H31" i="8" s="1"/>
  <c r="Q37" i="9"/>
  <c r="H32" i="8" s="1"/>
  <c r="Q38" i="9"/>
  <c r="H33" i="8" s="1"/>
  <c r="Q39" i="9"/>
  <c r="H34" i="8" s="1"/>
  <c r="Q40" i="9"/>
  <c r="H35" i="8" s="1"/>
  <c r="Q41" i="9"/>
  <c r="H36" i="8" s="1"/>
  <c r="Q42" i="9"/>
  <c r="H37" i="8" s="1"/>
  <c r="Q43" i="9"/>
  <c r="H38" i="8" s="1"/>
  <c r="Q44" i="9"/>
  <c r="H39" i="8" s="1"/>
  <c r="Q45" i="9"/>
  <c r="H40" i="8" s="1"/>
  <c r="Q46" i="9"/>
  <c r="H41" i="8" s="1"/>
  <c r="Q47" i="9"/>
  <c r="H42" i="8" s="1"/>
  <c r="Q48" i="9"/>
  <c r="H43" i="8" s="1"/>
  <c r="Q49" i="9"/>
  <c r="H44" i="8" s="1"/>
  <c r="Q50" i="9"/>
  <c r="H45" i="8" s="1"/>
  <c r="Q51" i="9"/>
  <c r="H46" i="8" s="1"/>
  <c r="Q52" i="9"/>
  <c r="H47" i="8" s="1"/>
  <c r="Q53" i="9"/>
  <c r="H48" i="8" s="1"/>
  <c r="Q54" i="9"/>
  <c r="H49" i="8" s="1"/>
  <c r="Q55" i="9"/>
  <c r="H50" i="8" s="1"/>
  <c r="Q56" i="9"/>
  <c r="H51" i="8" s="1"/>
  <c r="Q57" i="9"/>
  <c r="H52" i="8" s="1"/>
  <c r="Q58" i="9"/>
  <c r="H53" i="8" s="1"/>
  <c r="Q59" i="9"/>
  <c r="H54" i="8" s="1"/>
  <c r="Q60" i="9"/>
  <c r="H55" i="8" s="1"/>
  <c r="Q61" i="9"/>
  <c r="H56" i="8" s="1"/>
  <c r="Q62" i="9"/>
  <c r="H57" i="8" s="1"/>
  <c r="Q63" i="9"/>
  <c r="H58" i="8" s="1"/>
  <c r="Q64" i="9"/>
  <c r="H59" i="8" s="1"/>
  <c r="Q65" i="9"/>
  <c r="H60" i="8" s="1"/>
  <c r="Q66" i="9"/>
  <c r="H61" i="8" s="1"/>
  <c r="Q67" i="9"/>
  <c r="H62" i="8" s="1"/>
  <c r="Q68" i="9"/>
  <c r="H63" i="8" s="1"/>
  <c r="Q69" i="9"/>
  <c r="H64" i="8" s="1"/>
  <c r="Q70" i="9"/>
  <c r="H65" i="8" s="1"/>
  <c r="Q71" i="9"/>
  <c r="H66" i="8" s="1"/>
  <c r="Q72" i="9"/>
  <c r="H67" i="8" s="1"/>
  <c r="Q73" i="9"/>
  <c r="H68" i="8" s="1"/>
  <c r="Q74" i="9"/>
  <c r="H69" i="8" s="1"/>
  <c r="Q75" i="9"/>
  <c r="H70" i="8" s="1"/>
  <c r="Q76" i="9"/>
  <c r="H71" i="8" s="1"/>
  <c r="Q77" i="9"/>
  <c r="H72" i="8" s="1"/>
  <c r="Q78" i="9"/>
  <c r="H73" i="8" s="1"/>
  <c r="Q79" i="9"/>
  <c r="H74" i="8" s="1"/>
  <c r="Q80" i="9"/>
  <c r="H75" i="8" s="1"/>
  <c r="Q81" i="9"/>
  <c r="H76" i="8" s="1"/>
  <c r="Q82" i="9"/>
  <c r="H77" i="8" s="1"/>
  <c r="Q83" i="9"/>
  <c r="H78" i="8" s="1"/>
  <c r="Q84" i="9"/>
  <c r="H79" i="8" s="1"/>
  <c r="Q85" i="9"/>
  <c r="H80" i="8" s="1"/>
  <c r="Q86" i="9"/>
  <c r="H81" i="8" s="1"/>
  <c r="Q87" i="9"/>
  <c r="H82" i="8" s="1"/>
  <c r="Q88" i="9"/>
  <c r="H83" i="8" s="1"/>
  <c r="Q89" i="9"/>
  <c r="H84" i="8" s="1"/>
  <c r="Q90" i="9"/>
  <c r="H85" i="8" s="1"/>
  <c r="Q91" i="9"/>
  <c r="H86" i="8" s="1"/>
  <c r="Q92" i="9"/>
  <c r="H87" i="8" s="1"/>
  <c r="Q93" i="9"/>
  <c r="H88" i="8" s="1"/>
  <c r="Q94" i="9"/>
  <c r="H89" i="8" s="1"/>
  <c r="Q95" i="9"/>
  <c r="H90" i="8" s="1"/>
  <c r="Q96" i="9"/>
  <c r="H91" i="8" s="1"/>
  <c r="Q97" i="9"/>
  <c r="H92" i="8" s="1"/>
  <c r="Q98" i="9"/>
  <c r="H93" i="8" s="1"/>
  <c r="Q99" i="9"/>
  <c r="H94" i="8" s="1"/>
  <c r="Q100" i="9"/>
  <c r="H95" i="8" s="1"/>
  <c r="Q101" i="9"/>
  <c r="H96" i="8" s="1"/>
  <c r="Q102" i="9"/>
  <c r="H97" i="8" s="1"/>
  <c r="Q103" i="9"/>
  <c r="H98" i="8" s="1"/>
  <c r="Q104" i="9"/>
  <c r="H99" i="8" s="1"/>
  <c r="Q105" i="9"/>
  <c r="H100" i="8" s="1"/>
  <c r="Q106" i="9"/>
  <c r="H101" i="8" s="1"/>
  <c r="Q107" i="9"/>
  <c r="H102" i="8" s="1"/>
  <c r="Q108" i="9"/>
  <c r="H103" i="8" s="1"/>
  <c r="Q109" i="9"/>
  <c r="H104" i="8" s="1"/>
  <c r="Q110" i="9"/>
  <c r="H105" i="8" s="1"/>
  <c r="Q111" i="9"/>
  <c r="H106" i="8" s="1"/>
  <c r="O12" i="9"/>
  <c r="C7" i="8" s="1"/>
  <c r="O15" i="9"/>
  <c r="C10" i="8" s="1"/>
  <c r="O16" i="9"/>
  <c r="C11" i="8" s="1"/>
  <c r="O17" i="9"/>
  <c r="C12" i="8" s="1"/>
  <c r="O18" i="9"/>
  <c r="C13" i="8" s="1"/>
  <c r="O19" i="9"/>
  <c r="C14" i="8" s="1"/>
  <c r="O20" i="9"/>
  <c r="C15" i="8" s="1"/>
  <c r="O21" i="9"/>
  <c r="C16" i="8" s="1"/>
  <c r="O22" i="9"/>
  <c r="C17" i="8" s="1"/>
  <c r="O23" i="9"/>
  <c r="C18" i="8" s="1"/>
  <c r="O24" i="9"/>
  <c r="C19" i="8" s="1"/>
  <c r="O25" i="9"/>
  <c r="C20" i="8" s="1"/>
  <c r="O26" i="9"/>
  <c r="C21" i="8" s="1"/>
  <c r="O27" i="9"/>
  <c r="C22" i="8" s="1"/>
  <c r="O28" i="9"/>
  <c r="C23" i="8" s="1"/>
  <c r="O29" i="9"/>
  <c r="C24" i="8" s="1"/>
  <c r="O30" i="9"/>
  <c r="C25" i="8" s="1"/>
  <c r="O31" i="9"/>
  <c r="C26" i="8" s="1"/>
  <c r="O32" i="9"/>
  <c r="C27" i="8" s="1"/>
  <c r="O33" i="9"/>
  <c r="C28" i="8" s="1"/>
  <c r="O34" i="9"/>
  <c r="C29" i="8" s="1"/>
  <c r="O35" i="9"/>
  <c r="C30" i="8" s="1"/>
  <c r="O36" i="9"/>
  <c r="C31" i="8" s="1"/>
  <c r="O37" i="9"/>
  <c r="C32" i="8" s="1"/>
  <c r="O38" i="9"/>
  <c r="C33" i="8" s="1"/>
  <c r="O39" i="9"/>
  <c r="C34" i="8" s="1"/>
  <c r="O40" i="9"/>
  <c r="C35" i="8" s="1"/>
  <c r="O41" i="9"/>
  <c r="C36" i="8" s="1"/>
  <c r="O42" i="9"/>
  <c r="C37" i="8" s="1"/>
  <c r="O43" i="9"/>
  <c r="C38" i="8" s="1"/>
  <c r="O44" i="9"/>
  <c r="C39" i="8" s="1"/>
  <c r="O45" i="9"/>
  <c r="C40" i="8" s="1"/>
  <c r="O46" i="9"/>
  <c r="C41" i="8" s="1"/>
  <c r="O47" i="9"/>
  <c r="C42" i="8" s="1"/>
  <c r="O48" i="9"/>
  <c r="C43" i="8" s="1"/>
  <c r="O49" i="9"/>
  <c r="C44" i="8" s="1"/>
  <c r="O50" i="9"/>
  <c r="C45" i="8" s="1"/>
  <c r="O51" i="9"/>
  <c r="C46" i="8" s="1"/>
  <c r="O52" i="9"/>
  <c r="C47" i="8" s="1"/>
  <c r="O53" i="9"/>
  <c r="C48" i="8" s="1"/>
  <c r="O54" i="9"/>
  <c r="C49" i="8" s="1"/>
  <c r="O55" i="9"/>
  <c r="C50" i="8" s="1"/>
  <c r="O56" i="9"/>
  <c r="C51" i="8" s="1"/>
  <c r="O57" i="9"/>
  <c r="C52" i="8" s="1"/>
  <c r="O58" i="9"/>
  <c r="C53" i="8" s="1"/>
  <c r="O59" i="9"/>
  <c r="C54" i="8" s="1"/>
  <c r="O60" i="9"/>
  <c r="C55" i="8" s="1"/>
  <c r="O61" i="9"/>
  <c r="C56" i="8" s="1"/>
  <c r="O62" i="9"/>
  <c r="C57" i="8" s="1"/>
  <c r="O63" i="9"/>
  <c r="C58" i="8" s="1"/>
  <c r="O64" i="9"/>
  <c r="C59" i="8" s="1"/>
  <c r="O65" i="9"/>
  <c r="C60" i="8" s="1"/>
  <c r="O66" i="9"/>
  <c r="C61" i="8" s="1"/>
  <c r="O67" i="9"/>
  <c r="C62" i="8" s="1"/>
  <c r="O68" i="9"/>
  <c r="C63" i="8" s="1"/>
  <c r="O69" i="9"/>
  <c r="C64" i="8" s="1"/>
  <c r="O70" i="9"/>
  <c r="C65" i="8" s="1"/>
  <c r="O71" i="9"/>
  <c r="C66" i="8" s="1"/>
  <c r="O72" i="9"/>
  <c r="C67" i="8" s="1"/>
  <c r="O73" i="9"/>
  <c r="C68" i="8" s="1"/>
  <c r="O74" i="9"/>
  <c r="C69" i="8" s="1"/>
  <c r="O75" i="9"/>
  <c r="C70" i="8" s="1"/>
  <c r="O76" i="9"/>
  <c r="C71" i="8" s="1"/>
  <c r="O77" i="9"/>
  <c r="C72" i="8" s="1"/>
  <c r="O78" i="9"/>
  <c r="C73" i="8" s="1"/>
  <c r="O79" i="9"/>
  <c r="C74" i="8" s="1"/>
  <c r="O80" i="9"/>
  <c r="C75" i="8" s="1"/>
  <c r="O81" i="9"/>
  <c r="C76" i="8" s="1"/>
  <c r="O82" i="9"/>
  <c r="C77" i="8" s="1"/>
  <c r="O83" i="9"/>
  <c r="C78" i="8" s="1"/>
  <c r="O84" i="9"/>
  <c r="C79" i="8" s="1"/>
  <c r="O85" i="9"/>
  <c r="C80" i="8" s="1"/>
  <c r="O86" i="9"/>
  <c r="C81" i="8" s="1"/>
  <c r="O87" i="9"/>
  <c r="C82" i="8" s="1"/>
  <c r="O88" i="9"/>
  <c r="C83" i="8" s="1"/>
  <c r="O89" i="9"/>
  <c r="C84" i="8" s="1"/>
  <c r="O90" i="9"/>
  <c r="C85" i="8" s="1"/>
  <c r="O91" i="9"/>
  <c r="C86" i="8" s="1"/>
  <c r="O92" i="9"/>
  <c r="C87" i="8" s="1"/>
  <c r="O93" i="9"/>
  <c r="C88" i="8" s="1"/>
  <c r="O94" i="9"/>
  <c r="C89" i="8" s="1"/>
  <c r="O95" i="9"/>
  <c r="C90" i="8" s="1"/>
  <c r="O96" i="9"/>
  <c r="C91" i="8" s="1"/>
  <c r="O97" i="9"/>
  <c r="C92" i="8" s="1"/>
  <c r="O98" i="9"/>
  <c r="C93" i="8" s="1"/>
  <c r="O99" i="9"/>
  <c r="C94" i="8" s="1"/>
  <c r="O100" i="9"/>
  <c r="C95" i="8" s="1"/>
  <c r="O101" i="9"/>
  <c r="C96" i="8" s="1"/>
  <c r="O102" i="9"/>
  <c r="C97" i="8" s="1"/>
  <c r="O103" i="9"/>
  <c r="C98" i="8" s="1"/>
  <c r="O104" i="9"/>
  <c r="C99" i="8" s="1"/>
  <c r="O105" i="9"/>
  <c r="C100" i="8" s="1"/>
  <c r="O106" i="9"/>
  <c r="C101" i="8" s="1"/>
  <c r="O107" i="9"/>
  <c r="C102" i="8" s="1"/>
  <c r="O108" i="9"/>
  <c r="C103" i="8" s="1"/>
  <c r="O109" i="9"/>
  <c r="C104" i="8" s="1"/>
  <c r="O110" i="9"/>
  <c r="C105" i="8" s="1"/>
  <c r="O111" i="9"/>
  <c r="C106" i="8" s="1"/>
  <c r="K11" i="9"/>
  <c r="G11" i="9"/>
  <c r="C11" i="9"/>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8" i="8"/>
  <c r="G8" i="8"/>
  <c r="L7" i="8"/>
  <c r="B7"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B8" i="8"/>
  <c r="G7"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J10" i="9"/>
  <c r="F10" i="9"/>
  <c r="B10" i="9"/>
  <c r="R9" i="9"/>
  <c r="P9" i="9"/>
  <c r="N9" i="9"/>
  <c r="J9" i="9"/>
  <c r="F9" i="9"/>
  <c r="B9" i="9"/>
  <c r="K10" i="9"/>
  <c r="G10" i="9"/>
  <c r="C10" i="9"/>
  <c r="C3" i="8"/>
  <c r="C2" i="8"/>
  <c r="C1" i="8"/>
  <c r="B4" i="8" s="1"/>
  <c r="O13" i="9" l="1"/>
  <c r="B5" i="8"/>
  <c r="N8" i="8"/>
  <c r="P8" i="8" s="1"/>
  <c r="I8" i="8"/>
  <c r="J8" i="8" s="1"/>
  <c r="I7" i="8"/>
  <c r="J7" i="8" s="1"/>
  <c r="N7" i="8"/>
  <c r="P7" i="8" s="1"/>
  <c r="D21" i="8"/>
  <c r="E21" i="8" s="1"/>
  <c r="D13" i="8"/>
  <c r="E13" i="8" s="1"/>
  <c r="D22" i="8"/>
  <c r="E22" i="8" s="1"/>
  <c r="D18" i="8"/>
  <c r="E18" i="8" s="1"/>
  <c r="D14" i="8"/>
  <c r="E14" i="8" s="1"/>
  <c r="D10" i="8"/>
  <c r="E10" i="8" s="1"/>
  <c r="D24" i="8"/>
  <c r="E24" i="8" s="1"/>
  <c r="D20" i="8"/>
  <c r="E20" i="8" s="1"/>
  <c r="D16" i="8"/>
  <c r="E16" i="8" s="1"/>
  <c r="D12" i="8"/>
  <c r="E12" i="8" s="1"/>
  <c r="D7" i="8"/>
  <c r="E7" i="8" s="1"/>
  <c r="D23" i="8"/>
  <c r="E23" i="8" s="1"/>
  <c r="D15" i="8"/>
  <c r="E15" i="8" s="1"/>
  <c r="D11" i="8"/>
  <c r="E11" i="8" s="1"/>
  <c r="D25" i="8"/>
  <c r="E25" i="8" s="1"/>
  <c r="D19" i="8"/>
  <c r="E19" i="8" s="1"/>
  <c r="D17" i="8"/>
  <c r="E17" i="8" s="1"/>
  <c r="C8" i="8" l="1"/>
  <c r="D8" i="8" s="1"/>
  <c r="E8" i="8" s="1"/>
  <c r="O14" i="9"/>
  <c r="C9" i="8" s="1"/>
  <c r="D9" i="8" s="1"/>
  <c r="E9" i="8" s="1"/>
  <c r="O7" i="8"/>
  <c r="K7" i="8"/>
  <c r="K8" i="8"/>
  <c r="O8" i="8"/>
  <c r="F7" i="8"/>
  <c r="F8" i="8" l="1"/>
  <c r="N9" i="8"/>
  <c r="O9" i="8" s="1"/>
  <c r="N10" i="8"/>
  <c r="O10" i="8" s="1"/>
  <c r="N11" i="8"/>
  <c r="O11" i="8" s="1"/>
  <c r="N12" i="8"/>
  <c r="O12" i="8" s="1"/>
  <c r="N13" i="8"/>
  <c r="O13" i="8" s="1"/>
  <c r="N14" i="8"/>
  <c r="P14" i="8" s="1"/>
  <c r="N15" i="8"/>
  <c r="O15" i="8" s="1"/>
  <c r="N16" i="8"/>
  <c r="O16" i="8" s="1"/>
  <c r="N17" i="8"/>
  <c r="O17" i="8" s="1"/>
  <c r="N18" i="8"/>
  <c r="O18" i="8" s="1"/>
  <c r="N19" i="8"/>
  <c r="O19" i="8" s="1"/>
  <c r="N20" i="8"/>
  <c r="O20" i="8" s="1"/>
  <c r="N21" i="8"/>
  <c r="O21" i="8" s="1"/>
  <c r="N22" i="8"/>
  <c r="O22" i="8" s="1"/>
  <c r="N23" i="8"/>
  <c r="O23" i="8" s="1"/>
  <c r="N24" i="8"/>
  <c r="O24" i="8" s="1"/>
  <c r="N25" i="8"/>
  <c r="O25" i="8" s="1"/>
  <c r="N26" i="8"/>
  <c r="P26" i="8" s="1"/>
  <c r="N27" i="8"/>
  <c r="O27" i="8" s="1"/>
  <c r="N28" i="8"/>
  <c r="O28" i="8" s="1"/>
  <c r="N29" i="8"/>
  <c r="P29" i="8" s="1"/>
  <c r="N30" i="8"/>
  <c r="P30" i="8" s="1"/>
  <c r="N31" i="8"/>
  <c r="P31" i="8" s="1"/>
  <c r="N32" i="8"/>
  <c r="O32" i="8" s="1"/>
  <c r="N33" i="8"/>
  <c r="P33" i="8" s="1"/>
  <c r="N34" i="8"/>
  <c r="P34" i="8" s="1"/>
  <c r="N35" i="8"/>
  <c r="P35" i="8" s="1"/>
  <c r="N36" i="8"/>
  <c r="O36" i="8" s="1"/>
  <c r="N37" i="8"/>
  <c r="P37" i="8" s="1"/>
  <c r="N38" i="8"/>
  <c r="O38" i="8" s="1"/>
  <c r="N39" i="8"/>
  <c r="P39" i="8" s="1"/>
  <c r="N40" i="8"/>
  <c r="O40" i="8" s="1"/>
  <c r="N41" i="8"/>
  <c r="P41" i="8" s="1"/>
  <c r="N42" i="8"/>
  <c r="P42" i="8" s="1"/>
  <c r="N43" i="8"/>
  <c r="O43" i="8" s="1"/>
  <c r="N44" i="8"/>
  <c r="O44" i="8" s="1"/>
  <c r="N45" i="8"/>
  <c r="P45" i="8" s="1"/>
  <c r="N46" i="8"/>
  <c r="P46" i="8" s="1"/>
  <c r="N47" i="8"/>
  <c r="O47" i="8" s="1"/>
  <c r="N48" i="8"/>
  <c r="O48" i="8" s="1"/>
  <c r="N49" i="8"/>
  <c r="P49" i="8" s="1"/>
  <c r="N50" i="8"/>
  <c r="P50" i="8" s="1"/>
  <c r="N51" i="8"/>
  <c r="O51" i="8" s="1"/>
  <c r="N52" i="8"/>
  <c r="O52" i="8" s="1"/>
  <c r="N53" i="8"/>
  <c r="P53" i="8" s="1"/>
  <c r="N54" i="8"/>
  <c r="O54" i="8" s="1"/>
  <c r="N55" i="8"/>
  <c r="P55" i="8" s="1"/>
  <c r="N56" i="8"/>
  <c r="O56" i="8" s="1"/>
  <c r="N57" i="8"/>
  <c r="P57" i="8" s="1"/>
  <c r="N58" i="8"/>
  <c r="P58" i="8" s="1"/>
  <c r="N59" i="8"/>
  <c r="O59" i="8" s="1"/>
  <c r="N60" i="8"/>
  <c r="O60" i="8" s="1"/>
  <c r="N61" i="8"/>
  <c r="P61" i="8" s="1"/>
  <c r="N62" i="8"/>
  <c r="P62" i="8" s="1"/>
  <c r="N63" i="8"/>
  <c r="O63" i="8" s="1"/>
  <c r="N64" i="8"/>
  <c r="O64" i="8" s="1"/>
  <c r="N65" i="8"/>
  <c r="P65" i="8" s="1"/>
  <c r="N66" i="8"/>
  <c r="P66" i="8" s="1"/>
  <c r="N67" i="8"/>
  <c r="P67" i="8" s="1"/>
  <c r="N68" i="8"/>
  <c r="O68" i="8" s="1"/>
  <c r="N69" i="8"/>
  <c r="P69" i="8" s="1"/>
  <c r="N70" i="8"/>
  <c r="O70" i="8" s="1"/>
  <c r="N71" i="8"/>
  <c r="P71" i="8" s="1"/>
  <c r="N72" i="8"/>
  <c r="O72" i="8" s="1"/>
  <c r="N73" i="8"/>
  <c r="P73" i="8" s="1"/>
  <c r="N74" i="8"/>
  <c r="O74" i="8" s="1"/>
  <c r="N75" i="8"/>
  <c r="O75" i="8" s="1"/>
  <c r="N76" i="8"/>
  <c r="O76" i="8" s="1"/>
  <c r="N77" i="8"/>
  <c r="P77" i="8" s="1"/>
  <c r="N78" i="8"/>
  <c r="P78" i="8" s="1"/>
  <c r="N79" i="8"/>
  <c r="O79" i="8" s="1"/>
  <c r="N80" i="8"/>
  <c r="O80" i="8" s="1"/>
  <c r="N81" i="8"/>
  <c r="P81" i="8" s="1"/>
  <c r="N82" i="8"/>
  <c r="P82" i="8" s="1"/>
  <c r="N83" i="8"/>
  <c r="O83" i="8" s="1"/>
  <c r="N84" i="8"/>
  <c r="O84" i="8" s="1"/>
  <c r="N85" i="8"/>
  <c r="P85" i="8" s="1"/>
  <c r="N86" i="8"/>
  <c r="O86" i="8" s="1"/>
  <c r="N87" i="8"/>
  <c r="P87" i="8" s="1"/>
  <c r="N88" i="8"/>
  <c r="O88" i="8" s="1"/>
  <c r="N89" i="8"/>
  <c r="P89" i="8" s="1"/>
  <c r="N90" i="8"/>
  <c r="O90" i="8" s="1"/>
  <c r="N91" i="8"/>
  <c r="O91" i="8" s="1"/>
  <c r="N92" i="8"/>
  <c r="O92" i="8" s="1"/>
  <c r="N93" i="8"/>
  <c r="P93" i="8" s="1"/>
  <c r="N94" i="8"/>
  <c r="P94" i="8" s="1"/>
  <c r="N95" i="8"/>
  <c r="O95" i="8" s="1"/>
  <c r="N96" i="8"/>
  <c r="O96" i="8" s="1"/>
  <c r="N97" i="8"/>
  <c r="P97" i="8" s="1"/>
  <c r="N98" i="8"/>
  <c r="P98" i="8" s="1"/>
  <c r="N99" i="8"/>
  <c r="P99" i="8" s="1"/>
  <c r="N100" i="8"/>
  <c r="O100" i="8" s="1"/>
  <c r="N101" i="8"/>
  <c r="P101" i="8" s="1"/>
  <c r="N102" i="8"/>
  <c r="O102" i="8" s="1"/>
  <c r="N103" i="8"/>
  <c r="P103" i="8" s="1"/>
  <c r="N104" i="8"/>
  <c r="O104" i="8" s="1"/>
  <c r="N105" i="8"/>
  <c r="P105" i="8" s="1"/>
  <c r="N106" i="8"/>
  <c r="O106" i="8" s="1"/>
  <c r="I9" i="8"/>
  <c r="I10" i="8"/>
  <c r="K10" i="8" s="1"/>
  <c r="I11" i="8"/>
  <c r="K11" i="8" s="1"/>
  <c r="I12" i="8"/>
  <c r="J12" i="8" s="1"/>
  <c r="I13" i="8"/>
  <c r="K13" i="8" s="1"/>
  <c r="I14" i="8"/>
  <c r="K14" i="8" s="1"/>
  <c r="I15" i="8"/>
  <c r="K15" i="8" s="1"/>
  <c r="I16" i="8"/>
  <c r="J16" i="8" s="1"/>
  <c r="I17" i="8"/>
  <c r="K17" i="8" s="1"/>
  <c r="I18" i="8"/>
  <c r="K18" i="8" s="1"/>
  <c r="I19" i="8"/>
  <c r="K19" i="8" s="1"/>
  <c r="I20" i="8"/>
  <c r="J20" i="8" s="1"/>
  <c r="I21" i="8"/>
  <c r="K21" i="8" s="1"/>
  <c r="I22" i="8"/>
  <c r="K22" i="8" s="1"/>
  <c r="I23" i="8"/>
  <c r="K23" i="8" s="1"/>
  <c r="I24" i="8"/>
  <c r="J24" i="8" s="1"/>
  <c r="I25" i="8"/>
  <c r="K25" i="8" s="1"/>
  <c r="I26" i="8"/>
  <c r="K26" i="8" s="1"/>
  <c r="I27" i="8"/>
  <c r="K27" i="8" s="1"/>
  <c r="I28" i="8"/>
  <c r="J28" i="8" s="1"/>
  <c r="I29" i="8"/>
  <c r="K29" i="8" s="1"/>
  <c r="I30" i="8"/>
  <c r="K30" i="8" s="1"/>
  <c r="I31" i="8"/>
  <c r="K31" i="8" s="1"/>
  <c r="I32" i="8"/>
  <c r="J32" i="8" s="1"/>
  <c r="I33" i="8"/>
  <c r="K33" i="8" s="1"/>
  <c r="I34" i="8"/>
  <c r="K34" i="8" s="1"/>
  <c r="I35" i="8"/>
  <c r="K35" i="8" s="1"/>
  <c r="I36" i="8"/>
  <c r="J36" i="8" s="1"/>
  <c r="I37" i="8"/>
  <c r="K37" i="8" s="1"/>
  <c r="I38" i="8"/>
  <c r="K38" i="8" s="1"/>
  <c r="I39" i="8"/>
  <c r="J39" i="8" s="1"/>
  <c r="I40" i="8"/>
  <c r="J40" i="8" s="1"/>
  <c r="I41" i="8"/>
  <c r="K41" i="8" s="1"/>
  <c r="I42" i="8"/>
  <c r="K42" i="8" s="1"/>
  <c r="I43" i="8"/>
  <c r="J43" i="8" s="1"/>
  <c r="I44" i="8"/>
  <c r="J44" i="8" s="1"/>
  <c r="I45" i="8"/>
  <c r="K45" i="8" s="1"/>
  <c r="I46" i="8"/>
  <c r="K46" i="8" s="1"/>
  <c r="I47" i="8"/>
  <c r="J47" i="8" s="1"/>
  <c r="I48" i="8"/>
  <c r="J48" i="8" s="1"/>
  <c r="I49" i="8"/>
  <c r="K49" i="8" s="1"/>
  <c r="I50" i="8"/>
  <c r="K50" i="8" s="1"/>
  <c r="I51" i="8"/>
  <c r="J51" i="8" s="1"/>
  <c r="I52" i="8"/>
  <c r="J52" i="8" s="1"/>
  <c r="I53" i="8"/>
  <c r="K53" i="8" s="1"/>
  <c r="I54" i="8"/>
  <c r="K54" i="8" s="1"/>
  <c r="I55" i="8"/>
  <c r="J55" i="8" s="1"/>
  <c r="I56" i="8"/>
  <c r="J56" i="8" s="1"/>
  <c r="I57" i="8"/>
  <c r="K57" i="8" s="1"/>
  <c r="I58" i="8"/>
  <c r="K58" i="8" s="1"/>
  <c r="I59" i="8"/>
  <c r="J59" i="8" s="1"/>
  <c r="I60" i="8"/>
  <c r="J60" i="8" s="1"/>
  <c r="I61" i="8"/>
  <c r="K61" i="8" s="1"/>
  <c r="I62" i="8"/>
  <c r="K62" i="8" s="1"/>
  <c r="I63" i="8"/>
  <c r="K63" i="8" s="1"/>
  <c r="I64" i="8"/>
  <c r="J64" i="8" s="1"/>
  <c r="I65" i="8"/>
  <c r="K65" i="8" s="1"/>
  <c r="I66" i="8"/>
  <c r="K66" i="8" s="1"/>
  <c r="I67" i="8"/>
  <c r="K67" i="8" s="1"/>
  <c r="I68" i="8"/>
  <c r="J68" i="8" s="1"/>
  <c r="I69" i="8"/>
  <c r="K69" i="8" s="1"/>
  <c r="I70" i="8"/>
  <c r="K70" i="8" s="1"/>
  <c r="I71" i="8"/>
  <c r="K71" i="8" s="1"/>
  <c r="I72" i="8"/>
  <c r="J72" i="8" s="1"/>
  <c r="I73" i="8"/>
  <c r="K73" i="8" s="1"/>
  <c r="I74" i="8"/>
  <c r="K74" i="8" s="1"/>
  <c r="I75" i="8"/>
  <c r="J75" i="8" s="1"/>
  <c r="I76" i="8"/>
  <c r="J76" i="8" s="1"/>
  <c r="I77" i="8"/>
  <c r="K77" i="8" s="1"/>
  <c r="I78" i="8"/>
  <c r="K78" i="8" s="1"/>
  <c r="I79" i="8"/>
  <c r="K79" i="8" s="1"/>
  <c r="I80" i="8"/>
  <c r="J80" i="8" s="1"/>
  <c r="I81" i="8"/>
  <c r="K81" i="8" s="1"/>
  <c r="I82" i="8"/>
  <c r="K82" i="8" s="1"/>
  <c r="I83" i="8"/>
  <c r="J83" i="8" s="1"/>
  <c r="I84" i="8"/>
  <c r="J84" i="8" s="1"/>
  <c r="I85" i="8"/>
  <c r="K85" i="8" s="1"/>
  <c r="I86" i="8"/>
  <c r="K86" i="8" s="1"/>
  <c r="I87" i="8"/>
  <c r="K87" i="8" s="1"/>
  <c r="I88" i="8"/>
  <c r="J88" i="8" s="1"/>
  <c r="I89" i="8"/>
  <c r="K89" i="8" s="1"/>
  <c r="I90" i="8"/>
  <c r="K90" i="8" s="1"/>
  <c r="I91" i="8"/>
  <c r="K91" i="8" s="1"/>
  <c r="I92" i="8"/>
  <c r="J92" i="8" s="1"/>
  <c r="I93" i="8"/>
  <c r="K93" i="8" s="1"/>
  <c r="I94" i="8"/>
  <c r="K94" i="8" s="1"/>
  <c r="I95" i="8"/>
  <c r="K95" i="8" s="1"/>
  <c r="I96" i="8"/>
  <c r="J96" i="8" s="1"/>
  <c r="I97" i="8"/>
  <c r="K97" i="8" s="1"/>
  <c r="I98" i="8"/>
  <c r="J98" i="8" s="1"/>
  <c r="I99" i="8"/>
  <c r="K99" i="8" s="1"/>
  <c r="I100" i="8"/>
  <c r="J100" i="8" s="1"/>
  <c r="I101" i="8"/>
  <c r="K101" i="8" s="1"/>
  <c r="I102" i="8"/>
  <c r="K102" i="8" s="1"/>
  <c r="I103" i="8"/>
  <c r="K103" i="8" s="1"/>
  <c r="I104" i="8"/>
  <c r="J104" i="8" s="1"/>
  <c r="I105" i="8"/>
  <c r="K105" i="8" s="1"/>
  <c r="I106" i="8"/>
  <c r="K106" i="8" s="1"/>
  <c r="F9" i="8"/>
  <c r="F10" i="8"/>
  <c r="F13" i="8"/>
  <c r="F14" i="8"/>
  <c r="F17" i="8"/>
  <c r="F18" i="8"/>
  <c r="F21" i="8"/>
  <c r="F22" i="8"/>
  <c r="F25" i="8"/>
  <c r="D26" i="8"/>
  <c r="F26" i="8" s="1"/>
  <c r="D27" i="8"/>
  <c r="E27" i="8" s="1"/>
  <c r="D28" i="8"/>
  <c r="E28" i="8" s="1"/>
  <c r="D29" i="8"/>
  <c r="F29" i="8" s="1"/>
  <c r="D30" i="8"/>
  <c r="F30" i="8" s="1"/>
  <c r="D31" i="8"/>
  <c r="E31" i="8" s="1"/>
  <c r="D32" i="8"/>
  <c r="E32" i="8" s="1"/>
  <c r="D33" i="8"/>
  <c r="F33" i="8" s="1"/>
  <c r="D34" i="8"/>
  <c r="F34" i="8" s="1"/>
  <c r="D35" i="8"/>
  <c r="E35" i="8" s="1"/>
  <c r="D36" i="8"/>
  <c r="E36" i="8" s="1"/>
  <c r="D37" i="8"/>
  <c r="F37" i="8" s="1"/>
  <c r="D38" i="8"/>
  <c r="F38" i="8" s="1"/>
  <c r="D39" i="8"/>
  <c r="E39" i="8" s="1"/>
  <c r="D40" i="8"/>
  <c r="E40" i="8" s="1"/>
  <c r="D41" i="8"/>
  <c r="F41" i="8" s="1"/>
  <c r="D42" i="8"/>
  <c r="F42" i="8" s="1"/>
  <c r="D43" i="8"/>
  <c r="E43" i="8" s="1"/>
  <c r="D44" i="8"/>
  <c r="E44" i="8" s="1"/>
  <c r="D45" i="8"/>
  <c r="F45" i="8" s="1"/>
  <c r="D46" i="8"/>
  <c r="F46" i="8" s="1"/>
  <c r="D47" i="8"/>
  <c r="E47" i="8" s="1"/>
  <c r="D48" i="8"/>
  <c r="E48" i="8" s="1"/>
  <c r="D49" i="8"/>
  <c r="F49" i="8" s="1"/>
  <c r="D50" i="8"/>
  <c r="F50" i="8" s="1"/>
  <c r="D51" i="8"/>
  <c r="E51" i="8" s="1"/>
  <c r="D52" i="8"/>
  <c r="E52" i="8" s="1"/>
  <c r="D53" i="8"/>
  <c r="F53" i="8" s="1"/>
  <c r="D54" i="8"/>
  <c r="F54" i="8" s="1"/>
  <c r="D55" i="8"/>
  <c r="E55" i="8" s="1"/>
  <c r="D56" i="8"/>
  <c r="E56" i="8" s="1"/>
  <c r="D57" i="8"/>
  <c r="F57" i="8" s="1"/>
  <c r="D58" i="8"/>
  <c r="F58" i="8" s="1"/>
  <c r="D59" i="8"/>
  <c r="E59" i="8" s="1"/>
  <c r="D60" i="8"/>
  <c r="E60" i="8" s="1"/>
  <c r="D61" i="8"/>
  <c r="F61" i="8" s="1"/>
  <c r="D62" i="8"/>
  <c r="F62" i="8" s="1"/>
  <c r="D63" i="8"/>
  <c r="E63" i="8" s="1"/>
  <c r="D64" i="8"/>
  <c r="E64" i="8" s="1"/>
  <c r="D65" i="8"/>
  <c r="F65" i="8" s="1"/>
  <c r="D66" i="8"/>
  <c r="F66" i="8" s="1"/>
  <c r="D67" i="8"/>
  <c r="E67" i="8" s="1"/>
  <c r="D68" i="8"/>
  <c r="E68" i="8" s="1"/>
  <c r="D69" i="8"/>
  <c r="F69" i="8" s="1"/>
  <c r="D70" i="8"/>
  <c r="F70" i="8" s="1"/>
  <c r="D71" i="8"/>
  <c r="E71" i="8" s="1"/>
  <c r="D72" i="8"/>
  <c r="E72" i="8" s="1"/>
  <c r="D73" i="8"/>
  <c r="F73" i="8" s="1"/>
  <c r="D74" i="8"/>
  <c r="F74" i="8" s="1"/>
  <c r="D75" i="8"/>
  <c r="E75" i="8" s="1"/>
  <c r="D76" i="8"/>
  <c r="E76" i="8" s="1"/>
  <c r="D77" i="8"/>
  <c r="F77" i="8" s="1"/>
  <c r="D78" i="8"/>
  <c r="F78" i="8" s="1"/>
  <c r="D79" i="8"/>
  <c r="E79" i="8" s="1"/>
  <c r="D80" i="8"/>
  <c r="E80" i="8" s="1"/>
  <c r="D81" i="8"/>
  <c r="F81" i="8" s="1"/>
  <c r="D82" i="8"/>
  <c r="F82" i="8" s="1"/>
  <c r="D83" i="8"/>
  <c r="E83" i="8" s="1"/>
  <c r="D84" i="8"/>
  <c r="E84" i="8" s="1"/>
  <c r="D85" i="8"/>
  <c r="F85" i="8" s="1"/>
  <c r="D86" i="8"/>
  <c r="F86" i="8" s="1"/>
  <c r="D87" i="8"/>
  <c r="E87" i="8" s="1"/>
  <c r="D88" i="8"/>
  <c r="E88" i="8" s="1"/>
  <c r="D89" i="8"/>
  <c r="F89" i="8" s="1"/>
  <c r="D90" i="8"/>
  <c r="E90" i="8" s="1"/>
  <c r="D91" i="8"/>
  <c r="F91" i="8" s="1"/>
  <c r="D92" i="8"/>
  <c r="E92" i="8" s="1"/>
  <c r="D93" i="8"/>
  <c r="F93" i="8" s="1"/>
  <c r="D94" i="8"/>
  <c r="F94" i="8" s="1"/>
  <c r="D95" i="8"/>
  <c r="F95" i="8" s="1"/>
  <c r="D96" i="8"/>
  <c r="E96" i="8" s="1"/>
  <c r="D97" i="8"/>
  <c r="F97" i="8" s="1"/>
  <c r="D98" i="8"/>
  <c r="F98" i="8" s="1"/>
  <c r="D99" i="8"/>
  <c r="F99" i="8" s="1"/>
  <c r="D100" i="8"/>
  <c r="E100" i="8" s="1"/>
  <c r="D101" i="8"/>
  <c r="F101" i="8" s="1"/>
  <c r="D102" i="8"/>
  <c r="F102" i="8" s="1"/>
  <c r="D103" i="8"/>
  <c r="F103" i="8" s="1"/>
  <c r="D104" i="8"/>
  <c r="E104" i="8" s="1"/>
  <c r="D105" i="8"/>
  <c r="F105" i="8" s="1"/>
  <c r="D106" i="8"/>
  <c r="E106" i="8" s="1"/>
  <c r="P9" i="8" l="1"/>
  <c r="J87" i="8"/>
  <c r="P15" i="8"/>
  <c r="O57" i="8"/>
  <c r="J71" i="8"/>
  <c r="O66" i="8"/>
  <c r="P63" i="8"/>
  <c r="J99" i="8"/>
  <c r="O41" i="8"/>
  <c r="J67" i="8"/>
  <c r="O78" i="8"/>
  <c r="O71" i="8"/>
  <c r="O62" i="8"/>
  <c r="K75" i="8"/>
  <c r="O98" i="8"/>
  <c r="P95" i="8"/>
  <c r="O50" i="8"/>
  <c r="P47" i="8"/>
  <c r="J95" i="8"/>
  <c r="O103" i="8"/>
  <c r="O94" i="8"/>
  <c r="P83" i="8"/>
  <c r="O55" i="8"/>
  <c r="O39" i="8"/>
  <c r="O85" i="8"/>
  <c r="P51" i="8"/>
  <c r="O35" i="8"/>
  <c r="O105" i="8"/>
  <c r="P90" i="8"/>
  <c r="O87" i="8"/>
  <c r="O73" i="8"/>
  <c r="O53" i="8"/>
  <c r="O37" i="8"/>
  <c r="J103" i="8"/>
  <c r="J91" i="8"/>
  <c r="J79" i="8"/>
  <c r="K83" i="8"/>
  <c r="J63" i="8"/>
  <c r="E95" i="8"/>
  <c r="E99" i="8"/>
  <c r="E103" i="8"/>
  <c r="E91" i="8"/>
  <c r="F84" i="8"/>
  <c r="K40" i="8"/>
  <c r="J45" i="8"/>
  <c r="P106" i="8"/>
  <c r="O101" i="8"/>
  <c r="O99" i="8"/>
  <c r="O89" i="8"/>
  <c r="O82" i="8"/>
  <c r="P79" i="8"/>
  <c r="P74" i="8"/>
  <c r="O69" i="8"/>
  <c r="O67" i="8"/>
  <c r="O46" i="8"/>
  <c r="O34" i="8"/>
  <c r="O31" i="8"/>
  <c r="P19" i="8"/>
  <c r="P23" i="8"/>
  <c r="P102" i="8"/>
  <c r="O97" i="8"/>
  <c r="P91" i="8"/>
  <c r="P86" i="8"/>
  <c r="O81" i="8"/>
  <c r="P75" i="8"/>
  <c r="P70" i="8"/>
  <c r="O65" i="8"/>
  <c r="P59" i="8"/>
  <c r="O58" i="8"/>
  <c r="P54" i="8"/>
  <c r="O49" i="8"/>
  <c r="P43" i="8"/>
  <c r="O42" i="8"/>
  <c r="P38" i="8"/>
  <c r="O33" i="8"/>
  <c r="P27" i="8"/>
  <c r="O93" i="8"/>
  <c r="O77" i="8"/>
  <c r="O61" i="8"/>
  <c r="O45" i="8"/>
  <c r="K104" i="8"/>
  <c r="K100" i="8"/>
  <c r="K96" i="8"/>
  <c r="K92" i="8"/>
  <c r="K88" i="8"/>
  <c r="K84" i="8"/>
  <c r="K80" i="8"/>
  <c r="K76" i="8"/>
  <c r="K72" i="8"/>
  <c r="K68" i="8"/>
  <c r="K64" i="8"/>
  <c r="K60" i="8"/>
  <c r="J57" i="8"/>
  <c r="K52" i="8"/>
  <c r="J49" i="8"/>
  <c r="K44" i="8"/>
  <c r="J41" i="8"/>
  <c r="J105" i="8"/>
  <c r="J101" i="8"/>
  <c r="J97" i="8"/>
  <c r="J93" i="8"/>
  <c r="J89" i="8"/>
  <c r="J85" i="8"/>
  <c r="J81" i="8"/>
  <c r="J77" i="8"/>
  <c r="J73" i="8"/>
  <c r="J69" i="8"/>
  <c r="J65" i="8"/>
  <c r="J61" i="8"/>
  <c r="K56" i="8"/>
  <c r="J53" i="8"/>
  <c r="K48" i="8"/>
  <c r="K9" i="8"/>
  <c r="J9" i="8"/>
  <c r="F79" i="8"/>
  <c r="E105" i="8"/>
  <c r="E101" i="8"/>
  <c r="E97" i="8"/>
  <c r="E93" i="8"/>
  <c r="E89" i="8"/>
  <c r="F87" i="8"/>
  <c r="E85" i="8"/>
  <c r="F83" i="8"/>
  <c r="E81" i="8"/>
  <c r="F104" i="8"/>
  <c r="F100" i="8"/>
  <c r="F96" i="8"/>
  <c r="F92" i="8"/>
  <c r="F88" i="8"/>
  <c r="E77" i="8"/>
  <c r="F64" i="8"/>
  <c r="E61" i="8"/>
  <c r="F48" i="8"/>
  <c r="E45" i="8"/>
  <c r="F72" i="8"/>
  <c r="E69" i="8"/>
  <c r="F56" i="8"/>
  <c r="E53" i="8"/>
  <c r="F40" i="8"/>
  <c r="F80" i="8"/>
  <c r="F76" i="8"/>
  <c r="E73" i="8"/>
  <c r="F68" i="8"/>
  <c r="E65" i="8"/>
  <c r="F60" i="8"/>
  <c r="E57" i="8"/>
  <c r="F52" i="8"/>
  <c r="E49" i="8"/>
  <c r="F44" i="8"/>
  <c r="E41" i="8"/>
  <c r="F36" i="8"/>
  <c r="E33" i="8"/>
  <c r="E37" i="8"/>
  <c r="F32" i="8"/>
  <c r="P17" i="8"/>
  <c r="P13" i="8"/>
  <c r="O14" i="8"/>
  <c r="P21" i="8"/>
  <c r="P25" i="8"/>
  <c r="P18" i="8"/>
  <c r="F28" i="8"/>
  <c r="F20" i="8"/>
  <c r="F12" i="8"/>
  <c r="E29" i="8"/>
  <c r="F24" i="8"/>
  <c r="F16" i="8"/>
  <c r="F75" i="8"/>
  <c r="F71" i="8"/>
  <c r="F67" i="8"/>
  <c r="F63" i="8"/>
  <c r="F59" i="8"/>
  <c r="F55" i="8"/>
  <c r="F51" i="8"/>
  <c r="F47" i="8"/>
  <c r="F43" i="8"/>
  <c r="F39" i="8"/>
  <c r="F35" i="8"/>
  <c r="F31" i="8"/>
  <c r="F27" i="8"/>
  <c r="F23" i="8"/>
  <c r="F19" i="8"/>
  <c r="F15" i="8"/>
  <c r="F11" i="8"/>
  <c r="K59" i="8"/>
  <c r="K55" i="8"/>
  <c r="K51" i="8"/>
  <c r="K47" i="8"/>
  <c r="K43" i="8"/>
  <c r="K39" i="8"/>
  <c r="K36" i="8"/>
  <c r="J31" i="8"/>
  <c r="K28" i="8"/>
  <c r="J23" i="8"/>
  <c r="K20" i="8"/>
  <c r="J15" i="8"/>
  <c r="K12" i="8"/>
  <c r="J35" i="8"/>
  <c r="K32" i="8"/>
  <c r="J27" i="8"/>
  <c r="K24" i="8"/>
  <c r="J19" i="8"/>
  <c r="K16" i="8"/>
  <c r="J11" i="8"/>
  <c r="O26" i="8"/>
  <c r="P22" i="8"/>
  <c r="P11" i="8"/>
  <c r="P10" i="8"/>
  <c r="O30" i="8"/>
  <c r="O29" i="8"/>
  <c r="J37" i="8"/>
  <c r="J33" i="8"/>
  <c r="J29" i="8"/>
  <c r="J25" i="8"/>
  <c r="J21" i="8"/>
  <c r="J17" i="8"/>
  <c r="J13" i="8"/>
  <c r="P100" i="8"/>
  <c r="P88" i="8"/>
  <c r="P84" i="8"/>
  <c r="P80" i="8"/>
  <c r="P76" i="8"/>
  <c r="P72" i="8"/>
  <c r="P68" i="8"/>
  <c r="P64" i="8"/>
  <c r="P60" i="8"/>
  <c r="P56" i="8"/>
  <c r="P52" i="8"/>
  <c r="P48" i="8"/>
  <c r="P44" i="8"/>
  <c r="P40" i="8"/>
  <c r="P36" i="8"/>
  <c r="P32" i="8"/>
  <c r="P28" i="8"/>
  <c r="P24" i="8"/>
  <c r="P20" i="8"/>
  <c r="P16" i="8"/>
  <c r="P12" i="8"/>
  <c r="P104" i="8"/>
  <c r="P96" i="8"/>
  <c r="P92" i="8"/>
  <c r="K98" i="8"/>
  <c r="J106" i="8"/>
  <c r="J102" i="8"/>
  <c r="J94" i="8"/>
  <c r="J90" i="8"/>
  <c r="J86" i="8"/>
  <c r="J82" i="8"/>
  <c r="J78" i="8"/>
  <c r="J74" i="8"/>
  <c r="J70" i="8"/>
  <c r="J66" i="8"/>
  <c r="J62" i="8"/>
  <c r="J58" i="8"/>
  <c r="J54" i="8"/>
  <c r="J50" i="8"/>
  <c r="J46" i="8"/>
  <c r="J42" i="8"/>
  <c r="J38" i="8"/>
  <c r="J34" i="8"/>
  <c r="J30" i="8"/>
  <c r="J26" i="8"/>
  <c r="J22" i="8"/>
  <c r="J18" i="8"/>
  <c r="J14" i="8"/>
  <c r="J10" i="8"/>
  <c r="F106" i="8"/>
  <c r="F90" i="8"/>
  <c r="E102" i="8"/>
  <c r="E98" i="8"/>
  <c r="E94" i="8"/>
  <c r="E86" i="8"/>
  <c r="E82" i="8"/>
  <c r="E78" i="8"/>
  <c r="E74" i="8"/>
  <c r="E70" i="8"/>
  <c r="E66" i="8"/>
  <c r="E62" i="8"/>
  <c r="E58" i="8"/>
  <c r="E54" i="8"/>
  <c r="E50" i="8"/>
  <c r="E46" i="8"/>
  <c r="E42" i="8"/>
  <c r="E38" i="8"/>
  <c r="E34" i="8"/>
  <c r="E30" i="8"/>
  <c r="E26" i="8"/>
  <c r="T7" i="8" l="1"/>
  <c r="E7" i="3" s="1"/>
  <c r="T8" i="8"/>
  <c r="S7" i="8"/>
  <c r="S8" i="8"/>
  <c r="R7" i="8"/>
  <c r="R8" i="8"/>
  <c r="D5" i="8"/>
  <c r="D7" i="3" l="1"/>
  <c r="C7" i="3"/>
  <c r="H7" i="3" s="1"/>
  <c r="C8" i="3"/>
  <c r="H8" i="3" s="1"/>
  <c r="R12" i="8"/>
  <c r="C12" i="3" s="1"/>
  <c r="H12" i="3" s="1"/>
  <c r="R16" i="8"/>
  <c r="R20" i="8"/>
  <c r="R24" i="8"/>
  <c r="C24" i="3" s="1"/>
  <c r="H24" i="3" s="1"/>
  <c r="R28" i="8"/>
  <c r="R32" i="8"/>
  <c r="R36" i="8"/>
  <c r="C36" i="3" s="1"/>
  <c r="H36" i="3" s="1"/>
  <c r="R40" i="8"/>
  <c r="C40" i="3" s="1"/>
  <c r="H40" i="3" s="1"/>
  <c r="R44" i="8"/>
  <c r="R48" i="8"/>
  <c r="R52" i="8"/>
  <c r="C52" i="3" s="1"/>
  <c r="H52" i="3" s="1"/>
  <c r="R56" i="8"/>
  <c r="C56" i="3" s="1"/>
  <c r="H56" i="3" s="1"/>
  <c r="R60" i="8"/>
  <c r="R64" i="8"/>
  <c r="R68" i="8"/>
  <c r="R72" i="8"/>
  <c r="C72" i="3" s="1"/>
  <c r="H72" i="3" s="1"/>
  <c r="R76" i="8"/>
  <c r="R80" i="8"/>
  <c r="R84" i="8"/>
  <c r="C84" i="3" s="1"/>
  <c r="H84" i="3" s="1"/>
  <c r="R13" i="8"/>
  <c r="R21" i="8"/>
  <c r="R29" i="8"/>
  <c r="R37" i="8"/>
  <c r="C37" i="3" s="1"/>
  <c r="H37" i="3" s="1"/>
  <c r="R45" i="8"/>
  <c r="C45" i="3" s="1"/>
  <c r="H45" i="3" s="1"/>
  <c r="R53" i="8"/>
  <c r="R61" i="8"/>
  <c r="R69" i="8"/>
  <c r="C69" i="3" s="1"/>
  <c r="H69" i="3" s="1"/>
  <c r="R77" i="8"/>
  <c r="C77" i="3" s="1"/>
  <c r="H77" i="3" s="1"/>
  <c r="R85" i="8"/>
  <c r="R9" i="8"/>
  <c r="C9" i="3" s="1"/>
  <c r="H9" i="3" s="1"/>
  <c r="R17" i="8"/>
  <c r="R25" i="8"/>
  <c r="C25" i="3" s="1"/>
  <c r="H25" i="3" s="1"/>
  <c r="R33" i="8"/>
  <c r="C33" i="3" s="1"/>
  <c r="H33" i="3" s="1"/>
  <c r="R41" i="8"/>
  <c r="R49" i="8"/>
  <c r="R57" i="8"/>
  <c r="R65" i="8"/>
  <c r="C65" i="3" s="1"/>
  <c r="H65" i="3" s="1"/>
  <c r="R73" i="8"/>
  <c r="R81" i="8"/>
  <c r="R10" i="8"/>
  <c r="R14" i="8"/>
  <c r="C14" i="3" s="1"/>
  <c r="H14" i="3" s="1"/>
  <c r="R18" i="8"/>
  <c r="C18" i="3" s="1"/>
  <c r="H18" i="3" s="1"/>
  <c r="R22" i="8"/>
  <c r="R26" i="8"/>
  <c r="R30" i="8"/>
  <c r="R34" i="8"/>
  <c r="C34" i="3" s="1"/>
  <c r="H34" i="3" s="1"/>
  <c r="R38" i="8"/>
  <c r="R42" i="8"/>
  <c r="R46" i="8"/>
  <c r="R50" i="8"/>
  <c r="C50" i="3" s="1"/>
  <c r="H50" i="3" s="1"/>
  <c r="R54" i="8"/>
  <c r="C54" i="3" s="1"/>
  <c r="H54" i="3" s="1"/>
  <c r="R58" i="8"/>
  <c r="R62" i="8"/>
  <c r="R66" i="8"/>
  <c r="C66" i="3" s="1"/>
  <c r="H66" i="3" s="1"/>
  <c r="R70" i="8"/>
  <c r="C70" i="3" s="1"/>
  <c r="H70" i="3" s="1"/>
  <c r="R74" i="8"/>
  <c r="R78" i="8"/>
  <c r="R82" i="8"/>
  <c r="C82" i="3" s="1"/>
  <c r="H82" i="3" s="1"/>
  <c r="R11" i="8"/>
  <c r="R15" i="8"/>
  <c r="C15" i="3" s="1"/>
  <c r="H15" i="3" s="1"/>
  <c r="R19" i="8"/>
  <c r="R23" i="8"/>
  <c r="R27" i="8"/>
  <c r="C27" i="3" s="1"/>
  <c r="H27" i="3" s="1"/>
  <c r="R31" i="8"/>
  <c r="C31" i="3" s="1"/>
  <c r="H31" i="3" s="1"/>
  <c r="R35" i="8"/>
  <c r="C35" i="3" s="1"/>
  <c r="H35" i="3" s="1"/>
  <c r="R39" i="8"/>
  <c r="R43" i="8"/>
  <c r="R47" i="8"/>
  <c r="C47" i="3" s="1"/>
  <c r="H47" i="3" s="1"/>
  <c r="R51" i="8"/>
  <c r="R67" i="8"/>
  <c r="R83" i="8"/>
  <c r="R59" i="8"/>
  <c r="C59" i="3" s="1"/>
  <c r="H59" i="3" s="1"/>
  <c r="R55" i="8"/>
  <c r="R71" i="8"/>
  <c r="R63" i="8"/>
  <c r="C63" i="3" s="1"/>
  <c r="H63" i="3" s="1"/>
  <c r="R79" i="8"/>
  <c r="R75" i="8"/>
  <c r="T12" i="8"/>
  <c r="E12" i="3" s="1"/>
  <c r="J12" i="3" s="1"/>
  <c r="T20" i="8"/>
  <c r="E20" i="3" s="1"/>
  <c r="J20" i="3" s="1"/>
  <c r="T24" i="8"/>
  <c r="T28" i="8"/>
  <c r="E28" i="3" s="1"/>
  <c r="J28" i="3" s="1"/>
  <c r="T32" i="8"/>
  <c r="E32" i="3" s="1"/>
  <c r="J32" i="3" s="1"/>
  <c r="T38" i="8"/>
  <c r="E38" i="3" s="1"/>
  <c r="J38" i="3" s="1"/>
  <c r="T42" i="8"/>
  <c r="E42" i="3" s="1"/>
  <c r="J42" i="3" s="1"/>
  <c r="T46" i="8"/>
  <c r="E46" i="3" s="1"/>
  <c r="J46" i="3" s="1"/>
  <c r="T50" i="8"/>
  <c r="E50" i="3" s="1"/>
  <c r="J50" i="3" s="1"/>
  <c r="T54" i="8"/>
  <c r="E54" i="3" s="1"/>
  <c r="J54" i="3" s="1"/>
  <c r="T60" i="8"/>
  <c r="T64" i="8"/>
  <c r="E64" i="3" s="1"/>
  <c r="J64" i="3" s="1"/>
  <c r="T68" i="8"/>
  <c r="E68" i="3" s="1"/>
  <c r="J68" i="3" s="1"/>
  <c r="T70" i="8"/>
  <c r="E70" i="3" s="1"/>
  <c r="J70" i="3" s="1"/>
  <c r="T74" i="8"/>
  <c r="E74" i="3" s="1"/>
  <c r="J74" i="3" s="1"/>
  <c r="T78" i="8"/>
  <c r="E78" i="3" s="1"/>
  <c r="J78" i="3" s="1"/>
  <c r="T84" i="8"/>
  <c r="E84" i="3" s="1"/>
  <c r="J84" i="3" s="1"/>
  <c r="T73" i="8"/>
  <c r="E73" i="3" s="1"/>
  <c r="J73" i="3" s="1"/>
  <c r="T81" i="8"/>
  <c r="E81" i="3" s="1"/>
  <c r="J81" i="3" s="1"/>
  <c r="E8" i="3"/>
  <c r="J8" i="3" s="1"/>
  <c r="T10" i="8"/>
  <c r="E10" i="3" s="1"/>
  <c r="J10" i="3" s="1"/>
  <c r="T14" i="8"/>
  <c r="E14" i="3" s="1"/>
  <c r="J14" i="3" s="1"/>
  <c r="T16" i="8"/>
  <c r="E16" i="3" s="1"/>
  <c r="J16" i="3" s="1"/>
  <c r="T18" i="8"/>
  <c r="E18" i="3" s="1"/>
  <c r="J18" i="3" s="1"/>
  <c r="T22" i="8"/>
  <c r="E22" i="3" s="1"/>
  <c r="J22" i="3" s="1"/>
  <c r="T26" i="8"/>
  <c r="E26" i="3" s="1"/>
  <c r="J26" i="3" s="1"/>
  <c r="T30" i="8"/>
  <c r="E30" i="3" s="1"/>
  <c r="J30" i="3" s="1"/>
  <c r="T34" i="8"/>
  <c r="E34" i="3" s="1"/>
  <c r="J34" i="3" s="1"/>
  <c r="T36" i="8"/>
  <c r="T40" i="8"/>
  <c r="E40" i="3" s="1"/>
  <c r="J40" i="3" s="1"/>
  <c r="T44" i="8"/>
  <c r="E44" i="3" s="1"/>
  <c r="J44" i="3" s="1"/>
  <c r="T48" i="8"/>
  <c r="E48" i="3" s="1"/>
  <c r="J48" i="3" s="1"/>
  <c r="T52" i="8"/>
  <c r="T56" i="8"/>
  <c r="E56" i="3" s="1"/>
  <c r="J56" i="3" s="1"/>
  <c r="T58" i="8"/>
  <c r="E58" i="3" s="1"/>
  <c r="J58" i="3" s="1"/>
  <c r="T62" i="8"/>
  <c r="E62" i="3" s="1"/>
  <c r="J62" i="3" s="1"/>
  <c r="T66" i="8"/>
  <c r="E66" i="3" s="1"/>
  <c r="T72" i="8"/>
  <c r="E72" i="3" s="1"/>
  <c r="J72" i="3" s="1"/>
  <c r="T76" i="8"/>
  <c r="E76" i="3" s="1"/>
  <c r="J76" i="3" s="1"/>
  <c r="T80" i="8"/>
  <c r="E80" i="3" s="1"/>
  <c r="J80" i="3" s="1"/>
  <c r="T82" i="8"/>
  <c r="E82" i="3" s="1"/>
  <c r="J82" i="3" s="1"/>
  <c r="J7" i="3"/>
  <c r="T75" i="8"/>
  <c r="E75" i="3" s="1"/>
  <c r="J75" i="3" s="1"/>
  <c r="T79" i="8"/>
  <c r="T85" i="8"/>
  <c r="E85" i="3" s="1"/>
  <c r="J85" i="3" s="1"/>
  <c r="T9" i="8"/>
  <c r="E9" i="3" s="1"/>
  <c r="J9" i="3" s="1"/>
  <c r="T11" i="8"/>
  <c r="E11" i="3" s="1"/>
  <c r="J11" i="3" s="1"/>
  <c r="T13" i="8"/>
  <c r="E13" i="3" s="1"/>
  <c r="J13" i="3" s="1"/>
  <c r="T15" i="8"/>
  <c r="T17" i="8"/>
  <c r="E17" i="3" s="1"/>
  <c r="J17" i="3" s="1"/>
  <c r="T19" i="8"/>
  <c r="E19" i="3" s="1"/>
  <c r="J19" i="3" s="1"/>
  <c r="T21" i="8"/>
  <c r="E21" i="3" s="1"/>
  <c r="J21" i="3" s="1"/>
  <c r="T23" i="8"/>
  <c r="T25" i="8"/>
  <c r="E25" i="3" s="1"/>
  <c r="J25" i="3" s="1"/>
  <c r="T27" i="8"/>
  <c r="E27" i="3" s="1"/>
  <c r="J27" i="3" s="1"/>
  <c r="T29" i="8"/>
  <c r="E29" i="3" s="1"/>
  <c r="J29" i="3" s="1"/>
  <c r="T31" i="8"/>
  <c r="T33" i="8"/>
  <c r="E33" i="3" s="1"/>
  <c r="J33" i="3" s="1"/>
  <c r="T35" i="8"/>
  <c r="E35" i="3" s="1"/>
  <c r="J35" i="3" s="1"/>
  <c r="T37" i="8"/>
  <c r="E37" i="3" s="1"/>
  <c r="J37" i="3" s="1"/>
  <c r="T39" i="8"/>
  <c r="T41" i="8"/>
  <c r="E41" i="3" s="1"/>
  <c r="J41" i="3" s="1"/>
  <c r="T43" i="8"/>
  <c r="E43" i="3" s="1"/>
  <c r="J43" i="3" s="1"/>
  <c r="T45" i="8"/>
  <c r="E45" i="3" s="1"/>
  <c r="J45" i="3" s="1"/>
  <c r="T47" i="8"/>
  <c r="T49" i="8"/>
  <c r="E49" i="3" s="1"/>
  <c r="J49" i="3" s="1"/>
  <c r="T51" i="8"/>
  <c r="E51" i="3" s="1"/>
  <c r="J51" i="3" s="1"/>
  <c r="T53" i="8"/>
  <c r="E53" i="3" s="1"/>
  <c r="J53" i="3" s="1"/>
  <c r="T55" i="8"/>
  <c r="T57" i="8"/>
  <c r="E57" i="3" s="1"/>
  <c r="J57" i="3" s="1"/>
  <c r="T59" i="8"/>
  <c r="E59" i="3" s="1"/>
  <c r="J59" i="3" s="1"/>
  <c r="T61" i="8"/>
  <c r="E61" i="3" s="1"/>
  <c r="J61" i="3" s="1"/>
  <c r="T63" i="8"/>
  <c r="T65" i="8"/>
  <c r="E65" i="3" s="1"/>
  <c r="J65" i="3" s="1"/>
  <c r="T67" i="8"/>
  <c r="E67" i="3" s="1"/>
  <c r="J67" i="3" s="1"/>
  <c r="T69" i="8"/>
  <c r="E69" i="3" s="1"/>
  <c r="J69" i="3" s="1"/>
  <c r="T71" i="8"/>
  <c r="T77" i="8"/>
  <c r="E77" i="3" s="1"/>
  <c r="J77" i="3" s="1"/>
  <c r="T83" i="8"/>
  <c r="E83" i="3" s="1"/>
  <c r="J83" i="3" s="1"/>
  <c r="S9" i="8"/>
  <c r="D9" i="3" s="1"/>
  <c r="I9" i="3" s="1"/>
  <c r="S13" i="8"/>
  <c r="D13" i="3" s="1"/>
  <c r="I13" i="3" s="1"/>
  <c r="S17" i="8"/>
  <c r="D17" i="3" s="1"/>
  <c r="I17" i="3" s="1"/>
  <c r="S21" i="8"/>
  <c r="D21" i="3" s="1"/>
  <c r="I21" i="3" s="1"/>
  <c r="S25" i="8"/>
  <c r="D25" i="3" s="1"/>
  <c r="I25" i="3" s="1"/>
  <c r="S29" i="8"/>
  <c r="D29" i="3" s="1"/>
  <c r="I29" i="3" s="1"/>
  <c r="S33" i="8"/>
  <c r="D33" i="3" s="1"/>
  <c r="I33" i="3" s="1"/>
  <c r="S37" i="8"/>
  <c r="D37" i="3" s="1"/>
  <c r="I37" i="3" s="1"/>
  <c r="S41" i="8"/>
  <c r="D41" i="3" s="1"/>
  <c r="I41" i="3" s="1"/>
  <c r="S45" i="8"/>
  <c r="D45" i="3" s="1"/>
  <c r="I45" i="3" s="1"/>
  <c r="S49" i="8"/>
  <c r="S53" i="8"/>
  <c r="D53" i="3" s="1"/>
  <c r="I53" i="3" s="1"/>
  <c r="S57" i="8"/>
  <c r="D57" i="3" s="1"/>
  <c r="I57" i="3" s="1"/>
  <c r="S61" i="8"/>
  <c r="D61" i="3" s="1"/>
  <c r="I61" i="3" s="1"/>
  <c r="S65" i="8"/>
  <c r="S69" i="8"/>
  <c r="D69" i="3" s="1"/>
  <c r="I69" i="3" s="1"/>
  <c r="S73" i="8"/>
  <c r="D73" i="3" s="1"/>
  <c r="I73" i="3" s="1"/>
  <c r="S77" i="8"/>
  <c r="D77" i="3" s="1"/>
  <c r="I77" i="3" s="1"/>
  <c r="S81" i="8"/>
  <c r="S85" i="8"/>
  <c r="D85" i="3" s="1"/>
  <c r="I85" i="3" s="1"/>
  <c r="S12" i="8"/>
  <c r="D12" i="3" s="1"/>
  <c r="I12" i="3" s="1"/>
  <c r="S16" i="8"/>
  <c r="S24" i="8"/>
  <c r="D24" i="3" s="1"/>
  <c r="I24" i="3" s="1"/>
  <c r="S36" i="8"/>
  <c r="D36" i="3" s="1"/>
  <c r="I36" i="3" s="1"/>
  <c r="S64" i="8"/>
  <c r="D64" i="3" s="1"/>
  <c r="I64" i="3" s="1"/>
  <c r="S72" i="8"/>
  <c r="S80" i="8"/>
  <c r="D80" i="3" s="1"/>
  <c r="I80" i="3" s="1"/>
  <c r="S11" i="8"/>
  <c r="S19" i="8"/>
  <c r="D19" i="3" s="1"/>
  <c r="I19" i="3" s="1"/>
  <c r="S27" i="8"/>
  <c r="D27" i="3" s="1"/>
  <c r="I27" i="3" s="1"/>
  <c r="S35" i="8"/>
  <c r="D35" i="3" s="1"/>
  <c r="I35" i="3" s="1"/>
  <c r="S43" i="8"/>
  <c r="S51" i="8"/>
  <c r="D51" i="3" s="1"/>
  <c r="I51" i="3" s="1"/>
  <c r="S59" i="8"/>
  <c r="D59" i="3" s="1"/>
  <c r="I59" i="3" s="1"/>
  <c r="S67" i="8"/>
  <c r="D67" i="3" s="1"/>
  <c r="I67" i="3" s="1"/>
  <c r="S75" i="8"/>
  <c r="S83" i="8"/>
  <c r="D83" i="3" s="1"/>
  <c r="I83" i="3" s="1"/>
  <c r="S10" i="8"/>
  <c r="D10" i="3" s="1"/>
  <c r="I10" i="3" s="1"/>
  <c r="S14" i="8"/>
  <c r="D14" i="3" s="1"/>
  <c r="I14" i="3" s="1"/>
  <c r="S18" i="8"/>
  <c r="D18" i="3" s="1"/>
  <c r="I18" i="3" s="1"/>
  <c r="S22" i="8"/>
  <c r="S26" i="8"/>
  <c r="D26" i="3" s="1"/>
  <c r="I26" i="3" s="1"/>
  <c r="S30" i="8"/>
  <c r="D30" i="3" s="1"/>
  <c r="I30" i="3" s="1"/>
  <c r="S34" i="8"/>
  <c r="D34" i="3" s="1"/>
  <c r="I34" i="3" s="1"/>
  <c r="S38" i="8"/>
  <c r="S42" i="8"/>
  <c r="D42" i="3" s="1"/>
  <c r="I42" i="3" s="1"/>
  <c r="S46" i="8"/>
  <c r="D46" i="3" s="1"/>
  <c r="I46" i="3" s="1"/>
  <c r="S50" i="8"/>
  <c r="D50" i="3" s="1"/>
  <c r="I50" i="3" s="1"/>
  <c r="S54" i="8"/>
  <c r="S58" i="8"/>
  <c r="D58" i="3" s="1"/>
  <c r="I58" i="3" s="1"/>
  <c r="S62" i="8"/>
  <c r="D62" i="3" s="1"/>
  <c r="I62" i="3" s="1"/>
  <c r="S66" i="8"/>
  <c r="D66" i="3" s="1"/>
  <c r="I66" i="3" s="1"/>
  <c r="S70" i="8"/>
  <c r="S74" i="8"/>
  <c r="D74" i="3" s="1"/>
  <c r="I74" i="3" s="1"/>
  <c r="S78" i="8"/>
  <c r="D78" i="3" s="1"/>
  <c r="I78" i="3" s="1"/>
  <c r="S82" i="8"/>
  <c r="D82" i="3" s="1"/>
  <c r="I82" i="3" s="1"/>
  <c r="D8" i="3"/>
  <c r="I8" i="3" s="1"/>
  <c r="S20" i="8"/>
  <c r="D20" i="3" s="1"/>
  <c r="I20" i="3" s="1"/>
  <c r="S28" i="8"/>
  <c r="S32" i="8"/>
  <c r="D32" i="3" s="1"/>
  <c r="I32" i="3" s="1"/>
  <c r="S40" i="8"/>
  <c r="D40" i="3" s="1"/>
  <c r="I40" i="3" s="1"/>
  <c r="S44" i="8"/>
  <c r="D44" i="3" s="1"/>
  <c r="I44" i="3" s="1"/>
  <c r="S48" i="8"/>
  <c r="S52" i="8"/>
  <c r="D52" i="3" s="1"/>
  <c r="I52" i="3" s="1"/>
  <c r="S56" i="8"/>
  <c r="D56" i="3" s="1"/>
  <c r="I56" i="3" s="1"/>
  <c r="S60" i="8"/>
  <c r="D60" i="3" s="1"/>
  <c r="I60" i="3" s="1"/>
  <c r="S68" i="8"/>
  <c r="S76" i="8"/>
  <c r="D76" i="3" s="1"/>
  <c r="I76" i="3" s="1"/>
  <c r="S84" i="8"/>
  <c r="D84" i="3" s="1"/>
  <c r="I84" i="3" s="1"/>
  <c r="S15" i="8"/>
  <c r="D15" i="3" s="1"/>
  <c r="I15" i="3" s="1"/>
  <c r="S23" i="8"/>
  <c r="D23" i="3" s="1"/>
  <c r="I23" i="3" s="1"/>
  <c r="S31" i="8"/>
  <c r="S39" i="8"/>
  <c r="D39" i="3" s="1"/>
  <c r="I39" i="3" s="1"/>
  <c r="S47" i="8"/>
  <c r="D47" i="3" s="1"/>
  <c r="I47" i="3" s="1"/>
  <c r="S55" i="8"/>
  <c r="D55" i="3" s="1"/>
  <c r="I55" i="3" s="1"/>
  <c r="S63" i="8"/>
  <c r="S71" i="8"/>
  <c r="D71" i="3" s="1"/>
  <c r="I71" i="3" s="1"/>
  <c r="S79" i="8"/>
  <c r="D79" i="3" s="1"/>
  <c r="I79" i="3" s="1"/>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1" i="7"/>
  <c r="J66" i="3"/>
  <c r="I7" i="3"/>
  <c r="D31" i="3" l="1"/>
  <c r="I31" i="3" s="1"/>
  <c r="D28" i="3"/>
  <c r="I28" i="3" s="1"/>
  <c r="D38" i="3"/>
  <c r="I38" i="3" s="1"/>
  <c r="D22" i="3"/>
  <c r="I22" i="3" s="1"/>
  <c r="D63" i="3"/>
  <c r="I63" i="3" s="1"/>
  <c r="D48" i="3"/>
  <c r="I48" i="3" s="1"/>
  <c r="D70" i="3"/>
  <c r="I70" i="3" s="1"/>
  <c r="D68" i="3"/>
  <c r="I68" i="3" s="1"/>
  <c r="D54" i="3"/>
  <c r="I54" i="3" s="1"/>
  <c r="D75" i="3"/>
  <c r="I75" i="3" s="1"/>
  <c r="D43" i="3"/>
  <c r="I43" i="3" s="1"/>
  <c r="D11" i="3"/>
  <c r="I11" i="3" s="1"/>
  <c r="D72" i="3"/>
  <c r="I72" i="3" s="1"/>
  <c r="D16" i="3"/>
  <c r="I16" i="3" s="1"/>
  <c r="D81" i="3"/>
  <c r="I81" i="3" s="1"/>
  <c r="D65" i="3"/>
  <c r="I65" i="3" s="1"/>
  <c r="D49" i="3"/>
  <c r="I49" i="3" s="1"/>
  <c r="E71" i="3"/>
  <c r="J71" i="3" s="1"/>
  <c r="E63" i="3"/>
  <c r="J63" i="3" s="1"/>
  <c r="E55" i="3"/>
  <c r="J55" i="3" s="1"/>
  <c r="E47" i="3"/>
  <c r="J47" i="3" s="1"/>
  <c r="E39" i="3"/>
  <c r="J39" i="3" s="1"/>
  <c r="E31" i="3"/>
  <c r="J31" i="3" s="1"/>
  <c r="E23" i="3"/>
  <c r="J23" i="3" s="1"/>
  <c r="E15" i="3"/>
  <c r="J15" i="3" s="1"/>
  <c r="E79" i="3"/>
  <c r="J79" i="3" s="1"/>
  <c r="E52" i="3"/>
  <c r="J52" i="3" s="1"/>
  <c r="E36" i="3"/>
  <c r="J36" i="3" s="1"/>
  <c r="E60" i="3"/>
  <c r="J60" i="3" s="1"/>
  <c r="E24" i="3"/>
  <c r="J24" i="3" s="1"/>
  <c r="C19" i="3"/>
  <c r="H19" i="3" s="1"/>
  <c r="C38" i="3"/>
  <c r="H38" i="3" s="1"/>
  <c r="C73" i="3"/>
  <c r="H73" i="3" s="1"/>
  <c r="C28" i="3"/>
  <c r="H28" i="3" s="1"/>
  <c r="C55" i="3"/>
  <c r="H55" i="3" s="1"/>
  <c r="C67" i="3"/>
  <c r="H67" i="3" s="1"/>
  <c r="C39" i="3"/>
  <c r="H39" i="3" s="1"/>
  <c r="C23" i="3"/>
  <c r="H23" i="3" s="1"/>
  <c r="C74" i="3"/>
  <c r="H74" i="3" s="1"/>
  <c r="C58" i="3"/>
  <c r="H58" i="3" s="1"/>
  <c r="C42" i="3"/>
  <c r="H42" i="3" s="1"/>
  <c r="C26" i="3"/>
  <c r="H26" i="3" s="1"/>
  <c r="C10" i="3"/>
  <c r="H10" i="3" s="1"/>
  <c r="C81" i="3"/>
  <c r="H81" i="3" s="1"/>
  <c r="C49" i="3"/>
  <c r="H49" i="3" s="1"/>
  <c r="C17" i="3"/>
  <c r="H17" i="3" s="1"/>
  <c r="C85" i="3"/>
  <c r="H85" i="3" s="1"/>
  <c r="C53" i="3"/>
  <c r="H53" i="3" s="1"/>
  <c r="C21" i="3"/>
  <c r="H21" i="3" s="1"/>
  <c r="C80" i="3"/>
  <c r="H80" i="3" s="1"/>
  <c r="C64" i="3"/>
  <c r="H64" i="3" s="1"/>
  <c r="C48" i="3"/>
  <c r="H48" i="3" s="1"/>
  <c r="C32" i="3"/>
  <c r="H32" i="3" s="1"/>
  <c r="C16" i="3"/>
  <c r="H16" i="3" s="1"/>
  <c r="C79" i="3"/>
  <c r="H79" i="3" s="1"/>
  <c r="C51" i="3"/>
  <c r="H51" i="3" s="1"/>
  <c r="C13" i="3"/>
  <c r="H13" i="3" s="1"/>
  <c r="C60" i="3"/>
  <c r="H60" i="3" s="1"/>
  <c r="C22" i="3"/>
  <c r="H22" i="3" s="1"/>
  <c r="C41" i="3"/>
  <c r="H41" i="3" s="1"/>
  <c r="C76" i="3"/>
  <c r="H76" i="3" s="1"/>
  <c r="C44" i="3"/>
  <c r="H44" i="3" s="1"/>
  <c r="C75" i="3"/>
  <c r="H75" i="3" s="1"/>
  <c r="C71" i="3"/>
  <c r="H71" i="3" s="1"/>
  <c r="C83" i="3"/>
  <c r="H83" i="3" s="1"/>
  <c r="C43" i="3"/>
  <c r="H43" i="3" s="1"/>
  <c r="C11" i="3"/>
  <c r="H11" i="3" s="1"/>
  <c r="C78" i="3"/>
  <c r="H78" i="3" s="1"/>
  <c r="C62" i="3"/>
  <c r="H62" i="3" s="1"/>
  <c r="C46" i="3"/>
  <c r="H46" i="3" s="1"/>
  <c r="C30" i="3"/>
  <c r="H30" i="3" s="1"/>
  <c r="C57" i="3"/>
  <c r="H57" i="3" s="1"/>
  <c r="C61" i="3"/>
  <c r="H61" i="3" s="1"/>
  <c r="C29" i="3"/>
  <c r="H29" i="3" s="1"/>
  <c r="C68" i="3"/>
  <c r="H68" i="3" s="1"/>
  <c r="C20" i="3"/>
  <c r="H20" i="3" s="1"/>
  <c r="C1" i="3"/>
  <c r="C6" i="3" s="1"/>
  <c r="U6" i="3" l="1"/>
  <c r="G5" i="8"/>
  <c r="I5" i="8"/>
  <c r="C2" i="3"/>
  <c r="F78" i="3" s="1"/>
  <c r="K78" i="3" s="1"/>
  <c r="N78" i="3" s="1"/>
  <c r="Q78" i="3" s="1"/>
  <c r="F17" i="3" l="1"/>
  <c r="K17" i="3" s="1"/>
  <c r="N17" i="3" s="1"/>
  <c r="Q17" i="3" s="1"/>
  <c r="F55" i="3"/>
  <c r="K55" i="3" s="1"/>
  <c r="N55" i="3" s="1"/>
  <c r="Q55" i="3" s="1"/>
  <c r="F79" i="3"/>
  <c r="K79" i="3" s="1"/>
  <c r="N79" i="3" s="1"/>
  <c r="Q79" i="3" s="1"/>
  <c r="F73" i="3"/>
  <c r="K73" i="3" s="1"/>
  <c r="N73" i="3" s="1"/>
  <c r="Q73" i="3" s="1"/>
  <c r="F35" i="3"/>
  <c r="K35" i="3" s="1"/>
  <c r="N35" i="3" s="1"/>
  <c r="Q35" i="3" s="1"/>
  <c r="F71" i="3"/>
  <c r="K71" i="3" s="1"/>
  <c r="N71" i="3" s="1"/>
  <c r="Q71" i="3" s="1"/>
  <c r="F12" i="3"/>
  <c r="K12" i="3" s="1"/>
  <c r="N12" i="3" s="1"/>
  <c r="Q12" i="3" s="1"/>
  <c r="F15" i="3"/>
  <c r="K15" i="3" s="1"/>
  <c r="N15" i="3" s="1"/>
  <c r="Q15" i="3" s="1"/>
  <c r="F84" i="3"/>
  <c r="K84" i="3" s="1"/>
  <c r="N84" i="3" s="1"/>
  <c r="Q84" i="3" s="1"/>
  <c r="F61" i="3"/>
  <c r="K61" i="3" s="1"/>
  <c r="N61" i="3" s="1"/>
  <c r="Q61" i="3" s="1"/>
  <c r="F54" i="3"/>
  <c r="K54" i="3" s="1"/>
  <c r="N54" i="3" s="1"/>
  <c r="Q54" i="3" s="1"/>
  <c r="F52" i="3"/>
  <c r="K52" i="3" s="1"/>
  <c r="N52" i="3" s="1"/>
  <c r="Q52" i="3" s="1"/>
  <c r="F80" i="3"/>
  <c r="K80" i="3" s="1"/>
  <c r="N80" i="3" s="1"/>
  <c r="Q80" i="3" s="1"/>
  <c r="F75" i="3"/>
  <c r="K75" i="3" s="1"/>
  <c r="N75" i="3" s="1"/>
  <c r="Q75" i="3" s="1"/>
  <c r="F77" i="3"/>
  <c r="K77" i="3" s="1"/>
  <c r="N77" i="3" s="1"/>
  <c r="Q77" i="3" s="1"/>
  <c r="F27" i="3"/>
  <c r="K27" i="3" s="1"/>
  <c r="N27" i="3" s="1"/>
  <c r="Q27" i="3" s="1"/>
  <c r="F10" i="3"/>
  <c r="K10" i="3" s="1"/>
  <c r="N10" i="3" s="1"/>
  <c r="Q10" i="3" s="1"/>
  <c r="F22" i="3"/>
  <c r="K22" i="3" s="1"/>
  <c r="N22" i="3" s="1"/>
  <c r="Q22" i="3" s="1"/>
  <c r="F31" i="3"/>
  <c r="K31" i="3" s="1"/>
  <c r="N31" i="3" s="1"/>
  <c r="Q31" i="3" s="1"/>
  <c r="F83" i="3"/>
  <c r="K83" i="3" s="1"/>
  <c r="N83" i="3" s="1"/>
  <c r="Q83" i="3" s="1"/>
  <c r="F29" i="3"/>
  <c r="K29" i="3" s="1"/>
  <c r="N29" i="3" s="1"/>
  <c r="Q29" i="3" s="1"/>
  <c r="F50" i="3"/>
  <c r="K50" i="3" s="1"/>
  <c r="N50" i="3" s="1"/>
  <c r="Q50" i="3" s="1"/>
  <c r="F56" i="3"/>
  <c r="K56" i="3" s="1"/>
  <c r="N56" i="3" s="1"/>
  <c r="Q56" i="3" s="1"/>
  <c r="F37" i="3"/>
  <c r="K37" i="3" s="1"/>
  <c r="N37" i="3" s="1"/>
  <c r="Q37" i="3" s="1"/>
  <c r="F19" i="3"/>
  <c r="K19" i="3" s="1"/>
  <c r="N19" i="3" s="1"/>
  <c r="Q19" i="3" s="1"/>
  <c r="F34" i="3"/>
  <c r="K34" i="3" s="1"/>
  <c r="N34" i="3" s="1"/>
  <c r="Q34" i="3" s="1"/>
  <c r="F59" i="3"/>
  <c r="K59" i="3" s="1"/>
  <c r="N59" i="3" s="1"/>
  <c r="Q59" i="3" s="1"/>
  <c r="F14" i="3"/>
  <c r="K14" i="3" s="1"/>
  <c r="N14" i="3" s="1"/>
  <c r="Q14" i="3" s="1"/>
  <c r="F57" i="3"/>
  <c r="K57" i="3" s="1"/>
  <c r="N57" i="3" s="1"/>
  <c r="Q57" i="3" s="1"/>
  <c r="F41" i="3"/>
  <c r="K41" i="3" s="1"/>
  <c r="N41" i="3" s="1"/>
  <c r="Q41" i="3" s="1"/>
  <c r="F63" i="3"/>
  <c r="K63" i="3" s="1"/>
  <c r="N63" i="3" s="1"/>
  <c r="Q63" i="3" s="1"/>
  <c r="F58" i="3"/>
  <c r="K58" i="3" s="1"/>
  <c r="N58" i="3" s="1"/>
  <c r="Q58" i="3" s="1"/>
  <c r="F25" i="3"/>
  <c r="K25" i="3" s="1"/>
  <c r="N25" i="3" s="1"/>
  <c r="Q25" i="3" s="1"/>
  <c r="F30" i="3"/>
  <c r="K30" i="3" s="1"/>
  <c r="N30" i="3" s="1"/>
  <c r="Q30" i="3" s="1"/>
  <c r="F36" i="3"/>
  <c r="K36" i="3" s="1"/>
  <c r="N36" i="3" s="1"/>
  <c r="Q36" i="3" s="1"/>
  <c r="F47" i="3"/>
  <c r="K47" i="3" s="1"/>
  <c r="N47" i="3" s="1"/>
  <c r="Q47" i="3" s="1"/>
  <c r="F33" i="3"/>
  <c r="K33" i="3" s="1"/>
  <c r="N33" i="3" s="1"/>
  <c r="Q33" i="3" s="1"/>
  <c r="F44" i="3"/>
  <c r="K44" i="3" s="1"/>
  <c r="N44" i="3" s="1"/>
  <c r="Q44" i="3" s="1"/>
  <c r="F62" i="3"/>
  <c r="K62" i="3" s="1"/>
  <c r="N62" i="3" s="1"/>
  <c r="Q62" i="3" s="1"/>
  <c r="F60" i="3"/>
  <c r="K60" i="3" s="1"/>
  <c r="N60" i="3" s="1"/>
  <c r="Q60" i="3" s="1"/>
  <c r="F20" i="3"/>
  <c r="K20" i="3" s="1"/>
  <c r="N20" i="3" s="1"/>
  <c r="Q20" i="3" s="1"/>
  <c r="F24" i="3"/>
  <c r="K24" i="3" s="1"/>
  <c r="N24" i="3" s="1"/>
  <c r="Q24" i="3" s="1"/>
  <c r="F68" i="3"/>
  <c r="K68" i="3" s="1"/>
  <c r="N68" i="3" s="1"/>
  <c r="Q68" i="3" s="1"/>
  <c r="F40" i="3"/>
  <c r="K40" i="3" s="1"/>
  <c r="N40" i="3" s="1"/>
  <c r="Q40" i="3" s="1"/>
  <c r="F53" i="3"/>
  <c r="K53" i="3" s="1"/>
  <c r="N53" i="3" s="1"/>
  <c r="Q53" i="3" s="1"/>
  <c r="F65" i="3"/>
  <c r="K65" i="3" s="1"/>
  <c r="N65" i="3" s="1"/>
  <c r="Q65" i="3" s="1"/>
  <c r="F76" i="3"/>
  <c r="K76" i="3" s="1"/>
  <c r="N76" i="3" s="1"/>
  <c r="Q76" i="3" s="1"/>
  <c r="D6" i="3"/>
  <c r="I6" i="3" s="1"/>
  <c r="F46" i="3"/>
  <c r="K46" i="3" s="1"/>
  <c r="N46" i="3" s="1"/>
  <c r="Q46" i="3" s="1"/>
  <c r="F67" i="3"/>
  <c r="K67" i="3" s="1"/>
  <c r="N67" i="3" s="1"/>
  <c r="Q67" i="3" s="1"/>
  <c r="F8" i="3"/>
  <c r="K8" i="3" s="1"/>
  <c r="N8" i="3" s="1"/>
  <c r="Q8" i="3" s="1"/>
  <c r="F26" i="3"/>
  <c r="K26" i="3" s="1"/>
  <c r="N26" i="3" s="1"/>
  <c r="Q26" i="3" s="1"/>
  <c r="F69" i="3"/>
  <c r="K69" i="3" s="1"/>
  <c r="N69" i="3" s="1"/>
  <c r="Q69" i="3" s="1"/>
  <c r="F51" i="3"/>
  <c r="K51" i="3" s="1"/>
  <c r="N51" i="3" s="1"/>
  <c r="Q51" i="3" s="1"/>
  <c r="F6" i="3"/>
  <c r="K6" i="3" s="1"/>
  <c r="N6" i="3" s="1"/>
  <c r="Q6" i="3" s="1"/>
  <c r="F82" i="3"/>
  <c r="K82" i="3" s="1"/>
  <c r="N82" i="3" s="1"/>
  <c r="Q82" i="3" s="1"/>
  <c r="F11" i="3"/>
  <c r="K11" i="3" s="1"/>
  <c r="N11" i="3" s="1"/>
  <c r="Q11" i="3" s="1"/>
  <c r="F9" i="3"/>
  <c r="K9" i="3" s="1"/>
  <c r="N9" i="3" s="1"/>
  <c r="Q9" i="3" s="1"/>
  <c r="F85" i="3"/>
  <c r="K85" i="3" s="1"/>
  <c r="N85" i="3" s="1"/>
  <c r="Q85" i="3" s="1"/>
  <c r="F16" i="3"/>
  <c r="K16" i="3" s="1"/>
  <c r="N16" i="3" s="1"/>
  <c r="Q16" i="3" s="1"/>
  <c r="F48" i="3"/>
  <c r="K48" i="3" s="1"/>
  <c r="N48" i="3" s="1"/>
  <c r="Q48" i="3" s="1"/>
  <c r="F28" i="3"/>
  <c r="K28" i="3" s="1"/>
  <c r="N28" i="3" s="1"/>
  <c r="Q28" i="3" s="1"/>
  <c r="F32" i="3"/>
  <c r="K32" i="3" s="1"/>
  <c r="N32" i="3" s="1"/>
  <c r="Q32" i="3" s="1"/>
  <c r="F70" i="3"/>
  <c r="K70" i="3" s="1"/>
  <c r="N70" i="3" s="1"/>
  <c r="Q70" i="3" s="1"/>
  <c r="F39" i="3"/>
  <c r="K39" i="3" s="1"/>
  <c r="N39" i="3" s="1"/>
  <c r="Q39" i="3" s="1"/>
  <c r="F74" i="3"/>
  <c r="K74" i="3" s="1"/>
  <c r="N74" i="3" s="1"/>
  <c r="Q74" i="3" s="1"/>
  <c r="F42" i="3"/>
  <c r="K42" i="3" s="1"/>
  <c r="N42" i="3" s="1"/>
  <c r="Q42" i="3" s="1"/>
  <c r="F72" i="3"/>
  <c r="K72" i="3" s="1"/>
  <c r="N72" i="3" s="1"/>
  <c r="Q72" i="3" s="1"/>
  <c r="F21" i="3"/>
  <c r="K21" i="3" s="1"/>
  <c r="N21" i="3" s="1"/>
  <c r="Q21" i="3" s="1"/>
  <c r="F38" i="3"/>
  <c r="K38" i="3" s="1"/>
  <c r="N38" i="3" s="1"/>
  <c r="Q38" i="3" s="1"/>
  <c r="F13" i="3"/>
  <c r="K13" i="3" s="1"/>
  <c r="N13" i="3" s="1"/>
  <c r="Q13" i="3" s="1"/>
  <c r="F45" i="3"/>
  <c r="K45" i="3" s="1"/>
  <c r="N45" i="3" s="1"/>
  <c r="Q45" i="3" s="1"/>
  <c r="F43" i="3"/>
  <c r="K43" i="3" s="1"/>
  <c r="N43" i="3" s="1"/>
  <c r="Q43" i="3" s="1"/>
  <c r="F7" i="3"/>
  <c r="K7" i="3" s="1"/>
  <c r="N7" i="3" s="1"/>
  <c r="Q7" i="3" s="1"/>
  <c r="F66" i="3"/>
  <c r="K66" i="3" s="1"/>
  <c r="N66" i="3" s="1"/>
  <c r="Q66" i="3" s="1"/>
  <c r="F64" i="3"/>
  <c r="K64" i="3" s="1"/>
  <c r="N64" i="3" s="1"/>
  <c r="Q64" i="3" s="1"/>
  <c r="F81" i="3"/>
  <c r="K81" i="3" s="1"/>
  <c r="N81" i="3" s="1"/>
  <c r="Q81" i="3" s="1"/>
  <c r="F49" i="3"/>
  <c r="K49" i="3" s="1"/>
  <c r="N49" i="3" s="1"/>
  <c r="Q49" i="3" s="1"/>
  <c r="F18" i="3"/>
  <c r="K18" i="3" s="1"/>
  <c r="N18" i="3" s="1"/>
  <c r="Q18" i="3" s="1"/>
  <c r="F23" i="3"/>
  <c r="K23" i="3" s="1"/>
  <c r="N23" i="3" s="1"/>
  <c r="Q23" i="3" s="1"/>
  <c r="L5" i="8"/>
  <c r="N5" i="8"/>
  <c r="C3" i="3"/>
  <c r="G10" i="3" s="1"/>
  <c r="G35" i="3" l="1"/>
  <c r="L35" i="3" s="1"/>
  <c r="O35" i="3" s="1"/>
  <c r="R35" i="3" s="1"/>
  <c r="S35" i="3" s="1"/>
  <c r="U35" i="3" s="1"/>
  <c r="C29" i="7" s="1"/>
  <c r="G80" i="3"/>
  <c r="L80" i="3" s="1"/>
  <c r="O80" i="3" s="1"/>
  <c r="R80" i="3" s="1"/>
  <c r="S80" i="3" s="1"/>
  <c r="U80" i="3" s="1"/>
  <c r="C74" i="7" s="1"/>
  <c r="G44" i="3"/>
  <c r="L44" i="3" s="1"/>
  <c r="O44" i="3" s="1"/>
  <c r="R44" i="3" s="1"/>
  <c r="S44" i="3" s="1"/>
  <c r="U44" i="3" s="1"/>
  <c r="C38" i="7" s="1"/>
  <c r="G57" i="3"/>
  <c r="L57" i="3" s="1"/>
  <c r="O57" i="3" s="1"/>
  <c r="R57" i="3" s="1"/>
  <c r="S57" i="3" s="1"/>
  <c r="U57" i="3" s="1"/>
  <c r="C51" i="7" s="1"/>
  <c r="G7" i="3"/>
  <c r="L7" i="3" s="1"/>
  <c r="O7" i="3" s="1"/>
  <c r="R7" i="3" s="1"/>
  <c r="S7" i="3" s="1"/>
  <c r="U7" i="3" s="1"/>
  <c r="C1" i="7" s="1"/>
  <c r="B1" i="7" s="1"/>
  <c r="G40" i="3"/>
  <c r="L40" i="3" s="1"/>
  <c r="O40" i="3" s="1"/>
  <c r="R40" i="3" s="1"/>
  <c r="S40" i="3" s="1"/>
  <c r="U40" i="3" s="1"/>
  <c r="C34" i="7" s="1"/>
  <c r="G9" i="3"/>
  <c r="L9" i="3" s="1"/>
  <c r="O9" i="3" s="1"/>
  <c r="R9" i="3" s="1"/>
  <c r="S9" i="3" s="1"/>
  <c r="U9" i="3" s="1"/>
  <c r="C3" i="7" s="1"/>
  <c r="G85" i="3"/>
  <c r="L85" i="3" s="1"/>
  <c r="O85" i="3" s="1"/>
  <c r="R85" i="3" s="1"/>
  <c r="S85" i="3" s="1"/>
  <c r="U85" i="3" s="1"/>
  <c r="C79" i="7" s="1"/>
  <c r="G69" i="3"/>
  <c r="L69" i="3" s="1"/>
  <c r="O69" i="3" s="1"/>
  <c r="R69" i="3" s="1"/>
  <c r="S69" i="3" s="1"/>
  <c r="U69" i="3" s="1"/>
  <c r="C63" i="7" s="1"/>
  <c r="G19" i="3"/>
  <c r="L19" i="3" s="1"/>
  <c r="O19" i="3" s="1"/>
  <c r="R19" i="3" s="1"/>
  <c r="S19" i="3" s="1"/>
  <c r="U19" i="3" s="1"/>
  <c r="C13" i="7" s="1"/>
  <c r="G32" i="3"/>
  <c r="L32" i="3" s="1"/>
  <c r="O32" i="3" s="1"/>
  <c r="R32" i="3" s="1"/>
  <c r="S32" i="3" s="1"/>
  <c r="U32" i="3" s="1"/>
  <c r="C26" i="7" s="1"/>
  <c r="G64" i="3"/>
  <c r="L64" i="3" s="1"/>
  <c r="O64" i="3" s="1"/>
  <c r="R64" i="3" s="1"/>
  <c r="S64" i="3" s="1"/>
  <c r="U64" i="3" s="1"/>
  <c r="C58" i="7" s="1"/>
  <c r="G12" i="3"/>
  <c r="L12" i="3" s="1"/>
  <c r="O12" i="3" s="1"/>
  <c r="R12" i="3" s="1"/>
  <c r="S12" i="3" s="1"/>
  <c r="U12" i="3" s="1"/>
  <c r="C6" i="7" s="1"/>
  <c r="G45" i="3"/>
  <c r="L45" i="3" s="1"/>
  <c r="O45" i="3" s="1"/>
  <c r="R45" i="3" s="1"/>
  <c r="S45" i="3" s="1"/>
  <c r="U45" i="3" s="1"/>
  <c r="C39" i="7" s="1"/>
  <c r="G84" i="3"/>
  <c r="L84" i="3" s="1"/>
  <c r="O84" i="3" s="1"/>
  <c r="R84" i="3" s="1"/>
  <c r="S84" i="3" s="1"/>
  <c r="U84" i="3" s="1"/>
  <c r="C78" i="7" s="1"/>
  <c r="G55" i="3"/>
  <c r="L55" i="3" s="1"/>
  <c r="O55" i="3" s="1"/>
  <c r="R55" i="3" s="1"/>
  <c r="S55" i="3" s="1"/>
  <c r="U55" i="3" s="1"/>
  <c r="C49" i="7" s="1"/>
  <c r="G56" i="3"/>
  <c r="L56" i="3" s="1"/>
  <c r="O56" i="3" s="1"/>
  <c r="R56" i="3" s="1"/>
  <c r="S56" i="3" s="1"/>
  <c r="U56" i="3" s="1"/>
  <c r="C50" i="7" s="1"/>
  <c r="G77" i="3"/>
  <c r="L77" i="3" s="1"/>
  <c r="O77" i="3" s="1"/>
  <c r="R77" i="3" s="1"/>
  <c r="S77" i="3" s="1"/>
  <c r="U77" i="3" s="1"/>
  <c r="C71" i="7" s="1"/>
  <c r="E6" i="3"/>
  <c r="J6" i="3" s="1"/>
  <c r="G75" i="3"/>
  <c r="L75" i="3" s="1"/>
  <c r="O75" i="3" s="1"/>
  <c r="R75" i="3" s="1"/>
  <c r="S75" i="3" s="1"/>
  <c r="U75" i="3" s="1"/>
  <c r="C69" i="7" s="1"/>
  <c r="G79" i="3"/>
  <c r="L79" i="3" s="1"/>
  <c r="O79" i="3" s="1"/>
  <c r="R79" i="3" s="1"/>
  <c r="S79" i="3" s="1"/>
  <c r="U79" i="3" s="1"/>
  <c r="C73" i="7" s="1"/>
  <c r="G58" i="3"/>
  <c r="L58" i="3" s="1"/>
  <c r="O58" i="3" s="1"/>
  <c r="R58" i="3" s="1"/>
  <c r="S58" i="3" s="1"/>
  <c r="U58" i="3" s="1"/>
  <c r="C52" i="7" s="1"/>
  <c r="G20" i="3"/>
  <c r="L20" i="3" s="1"/>
  <c r="O20" i="3" s="1"/>
  <c r="R20" i="3" s="1"/>
  <c r="S20" i="3" s="1"/>
  <c r="U20" i="3" s="1"/>
  <c r="C14" i="7" s="1"/>
  <c r="G46" i="3"/>
  <c r="L46" i="3" s="1"/>
  <c r="O46" i="3" s="1"/>
  <c r="R46" i="3" s="1"/>
  <c r="S46" i="3" s="1"/>
  <c r="U46" i="3" s="1"/>
  <c r="C40" i="7" s="1"/>
  <c r="G68" i="3"/>
  <c r="L68" i="3" s="1"/>
  <c r="O68" i="3" s="1"/>
  <c r="R68" i="3" s="1"/>
  <c r="S68" i="3" s="1"/>
  <c r="U68" i="3" s="1"/>
  <c r="C62" i="7" s="1"/>
  <c r="G78" i="3"/>
  <c r="L78" i="3" s="1"/>
  <c r="O78" i="3" s="1"/>
  <c r="R78" i="3" s="1"/>
  <c r="S78" i="3" s="1"/>
  <c r="U78" i="3" s="1"/>
  <c r="C72" i="7" s="1"/>
  <c r="B72" i="7" s="1"/>
  <c r="G38" i="3"/>
  <c r="L38" i="3" s="1"/>
  <c r="O38" i="3" s="1"/>
  <c r="R38" i="3" s="1"/>
  <c r="S38" i="3" s="1"/>
  <c r="U38" i="3" s="1"/>
  <c r="C32" i="7" s="1"/>
  <c r="G41" i="3"/>
  <c r="L41" i="3" s="1"/>
  <c r="O41" i="3" s="1"/>
  <c r="R41" i="3" s="1"/>
  <c r="S41" i="3" s="1"/>
  <c r="U41" i="3" s="1"/>
  <c r="C35" i="7" s="1"/>
  <c r="G50" i="3"/>
  <c r="L50" i="3" s="1"/>
  <c r="O50" i="3" s="1"/>
  <c r="R50" i="3" s="1"/>
  <c r="S50" i="3" s="1"/>
  <c r="U50" i="3" s="1"/>
  <c r="C44" i="7" s="1"/>
  <c r="G21" i="3"/>
  <c r="L21" i="3" s="1"/>
  <c r="O21" i="3" s="1"/>
  <c r="R21" i="3" s="1"/>
  <c r="S21" i="3" s="1"/>
  <c r="U21" i="3" s="1"/>
  <c r="C15" i="7" s="1"/>
  <c r="G30" i="3"/>
  <c r="L30" i="3" s="1"/>
  <c r="O30" i="3" s="1"/>
  <c r="R30" i="3" s="1"/>
  <c r="S30" i="3" s="1"/>
  <c r="U30" i="3" s="1"/>
  <c r="C24" i="7" s="1"/>
  <c r="G51" i="3"/>
  <c r="L51" i="3" s="1"/>
  <c r="O51" i="3" s="1"/>
  <c r="R51" i="3" s="1"/>
  <c r="S51" i="3" s="1"/>
  <c r="U51" i="3" s="1"/>
  <c r="C45" i="7" s="1"/>
  <c r="G60" i="3"/>
  <c r="L60" i="3" s="1"/>
  <c r="O60" i="3" s="1"/>
  <c r="R60" i="3" s="1"/>
  <c r="S60" i="3" s="1"/>
  <c r="U60" i="3" s="1"/>
  <c r="C54" i="7" s="1"/>
  <c r="L10" i="3"/>
  <c r="O10" i="3" s="1"/>
  <c r="R10" i="3" s="1"/>
  <c r="S10" i="3" s="1"/>
  <c r="U10" i="3" s="1"/>
  <c r="C4" i="7" s="1"/>
  <c r="G61" i="3"/>
  <c r="L61" i="3" s="1"/>
  <c r="O61" i="3" s="1"/>
  <c r="R61" i="3" s="1"/>
  <c r="S61" i="3" s="1"/>
  <c r="U61" i="3" s="1"/>
  <c r="C55" i="7" s="1"/>
  <c r="G71" i="3"/>
  <c r="L71" i="3" s="1"/>
  <c r="O71" i="3" s="1"/>
  <c r="R71" i="3" s="1"/>
  <c r="S71" i="3" s="1"/>
  <c r="U71" i="3" s="1"/>
  <c r="C65" i="7" s="1"/>
  <c r="G43" i="3"/>
  <c r="L43" i="3" s="1"/>
  <c r="O43" i="3" s="1"/>
  <c r="R43" i="3" s="1"/>
  <c r="S43" i="3" s="1"/>
  <c r="U43" i="3" s="1"/>
  <c r="C37" i="7" s="1"/>
  <c r="G83" i="3"/>
  <c r="L83" i="3" s="1"/>
  <c r="O83" i="3" s="1"/>
  <c r="R83" i="3" s="1"/>
  <c r="S83" i="3" s="1"/>
  <c r="U83" i="3" s="1"/>
  <c r="C77" i="7" s="1"/>
  <c r="G65" i="3"/>
  <c r="L65" i="3" s="1"/>
  <c r="O65" i="3" s="1"/>
  <c r="R65" i="3" s="1"/>
  <c r="S65" i="3" s="1"/>
  <c r="U65" i="3" s="1"/>
  <c r="C59" i="7" s="1"/>
  <c r="G31" i="3"/>
  <c r="L31" i="3" s="1"/>
  <c r="O31" i="3" s="1"/>
  <c r="R31" i="3" s="1"/>
  <c r="S31" i="3" s="1"/>
  <c r="U31" i="3" s="1"/>
  <c r="C25" i="7" s="1"/>
  <c r="G16" i="3"/>
  <c r="L16" i="3" s="1"/>
  <c r="O16" i="3" s="1"/>
  <c r="R16" i="3" s="1"/>
  <c r="S16" i="3" s="1"/>
  <c r="U16" i="3" s="1"/>
  <c r="C10" i="7" s="1"/>
  <c r="G34" i="3"/>
  <c r="L34" i="3" s="1"/>
  <c r="O34" i="3" s="1"/>
  <c r="R34" i="3" s="1"/>
  <c r="S34" i="3" s="1"/>
  <c r="U34" i="3" s="1"/>
  <c r="C28" i="7" s="1"/>
  <c r="G59" i="3"/>
  <c r="L59" i="3" s="1"/>
  <c r="O59" i="3" s="1"/>
  <c r="R59" i="3" s="1"/>
  <c r="S59" i="3" s="1"/>
  <c r="U59" i="3" s="1"/>
  <c r="C53" i="7" s="1"/>
  <c r="G29" i="3"/>
  <c r="L29" i="3" s="1"/>
  <c r="O29" i="3" s="1"/>
  <c r="R29" i="3" s="1"/>
  <c r="S29" i="3" s="1"/>
  <c r="U29" i="3" s="1"/>
  <c r="C23" i="7" s="1"/>
  <c r="G23" i="3"/>
  <c r="L23" i="3" s="1"/>
  <c r="O23" i="3" s="1"/>
  <c r="R23" i="3" s="1"/>
  <c r="S23" i="3" s="1"/>
  <c r="U23" i="3" s="1"/>
  <c r="C17" i="7" s="1"/>
  <c r="G22" i="3"/>
  <c r="L22" i="3" s="1"/>
  <c r="O22" i="3" s="1"/>
  <c r="R22" i="3" s="1"/>
  <c r="S22" i="3" s="1"/>
  <c r="U22" i="3" s="1"/>
  <c r="C16" i="7" s="1"/>
  <c r="G81" i="3"/>
  <c r="L81" i="3" s="1"/>
  <c r="O81" i="3" s="1"/>
  <c r="R81" i="3" s="1"/>
  <c r="S81" i="3" s="1"/>
  <c r="U81" i="3" s="1"/>
  <c r="C75" i="7" s="1"/>
  <c r="G76" i="3"/>
  <c r="L76" i="3" s="1"/>
  <c r="O76" i="3" s="1"/>
  <c r="R76" i="3" s="1"/>
  <c r="S76" i="3" s="1"/>
  <c r="U76" i="3" s="1"/>
  <c r="C70" i="7" s="1"/>
  <c r="G6" i="3"/>
  <c r="L6" i="3" s="1"/>
  <c r="O6" i="3" s="1"/>
  <c r="R6" i="3" s="1"/>
  <c r="G67" i="3"/>
  <c r="L67" i="3" s="1"/>
  <c r="O67" i="3" s="1"/>
  <c r="R67" i="3" s="1"/>
  <c r="S67" i="3" s="1"/>
  <c r="U67" i="3" s="1"/>
  <c r="C61" i="7" s="1"/>
  <c r="G37" i="3"/>
  <c r="L37" i="3" s="1"/>
  <c r="O37" i="3" s="1"/>
  <c r="R37" i="3" s="1"/>
  <c r="S37" i="3" s="1"/>
  <c r="U37" i="3" s="1"/>
  <c r="C31" i="7" s="1"/>
  <c r="G74" i="3"/>
  <c r="L74" i="3" s="1"/>
  <c r="O74" i="3" s="1"/>
  <c r="R74" i="3" s="1"/>
  <c r="S74" i="3" s="1"/>
  <c r="U74" i="3" s="1"/>
  <c r="C68" i="7" s="1"/>
  <c r="G62" i="3"/>
  <c r="L62" i="3" s="1"/>
  <c r="O62" i="3" s="1"/>
  <c r="R62" i="3" s="1"/>
  <c r="S62" i="3" s="1"/>
  <c r="U62" i="3" s="1"/>
  <c r="C56" i="7" s="1"/>
  <c r="G33" i="3"/>
  <c r="L33" i="3" s="1"/>
  <c r="O33" i="3" s="1"/>
  <c r="R33" i="3" s="1"/>
  <c r="S33" i="3" s="1"/>
  <c r="U33" i="3" s="1"/>
  <c r="C27" i="7" s="1"/>
  <c r="G54" i="3"/>
  <c r="L54" i="3" s="1"/>
  <c r="O54" i="3" s="1"/>
  <c r="R54" i="3" s="1"/>
  <c r="S54" i="3" s="1"/>
  <c r="U54" i="3" s="1"/>
  <c r="C48" i="7" s="1"/>
  <c r="G18" i="3"/>
  <c r="L18" i="3" s="1"/>
  <c r="O18" i="3" s="1"/>
  <c r="R18" i="3" s="1"/>
  <c r="S18" i="3" s="1"/>
  <c r="U18" i="3" s="1"/>
  <c r="C12" i="7" s="1"/>
  <c r="G25" i="3"/>
  <c r="L25" i="3" s="1"/>
  <c r="O25" i="3" s="1"/>
  <c r="R25" i="3" s="1"/>
  <c r="S25" i="3" s="1"/>
  <c r="U25" i="3" s="1"/>
  <c r="C19" i="7" s="1"/>
  <c r="G66" i="3"/>
  <c r="L66" i="3" s="1"/>
  <c r="O66" i="3" s="1"/>
  <c r="R66" i="3" s="1"/>
  <c r="S66" i="3" s="1"/>
  <c r="U66" i="3" s="1"/>
  <c r="C60" i="7" s="1"/>
  <c r="G13" i="3"/>
  <c r="L13" i="3" s="1"/>
  <c r="O13" i="3" s="1"/>
  <c r="R13" i="3" s="1"/>
  <c r="S13" i="3" s="1"/>
  <c r="U13" i="3" s="1"/>
  <c r="C7" i="7" s="1"/>
  <c r="G47" i="3"/>
  <c r="L47" i="3" s="1"/>
  <c r="O47" i="3" s="1"/>
  <c r="R47" i="3" s="1"/>
  <c r="S47" i="3" s="1"/>
  <c r="U47" i="3" s="1"/>
  <c r="C41" i="7" s="1"/>
  <c r="G15" i="3"/>
  <c r="L15" i="3" s="1"/>
  <c r="O15" i="3" s="1"/>
  <c r="R15" i="3" s="1"/>
  <c r="S15" i="3" s="1"/>
  <c r="U15" i="3" s="1"/>
  <c r="C9" i="7" s="1"/>
  <c r="G24" i="3"/>
  <c r="L24" i="3" s="1"/>
  <c r="O24" i="3" s="1"/>
  <c r="R24" i="3" s="1"/>
  <c r="S24" i="3" s="1"/>
  <c r="U24" i="3" s="1"/>
  <c r="C18" i="7" s="1"/>
  <c r="G42" i="3"/>
  <c r="L42" i="3" s="1"/>
  <c r="O42" i="3" s="1"/>
  <c r="R42" i="3" s="1"/>
  <c r="S42" i="3" s="1"/>
  <c r="U42" i="3" s="1"/>
  <c r="C36" i="7" s="1"/>
  <c r="G70" i="3"/>
  <c r="L70" i="3" s="1"/>
  <c r="O70" i="3" s="1"/>
  <c r="R70" i="3" s="1"/>
  <c r="S70" i="3" s="1"/>
  <c r="U70" i="3" s="1"/>
  <c r="C64" i="7" s="1"/>
  <c r="G63" i="3"/>
  <c r="L63" i="3" s="1"/>
  <c r="O63" i="3" s="1"/>
  <c r="R63" i="3" s="1"/>
  <c r="S63" i="3" s="1"/>
  <c r="U63" i="3" s="1"/>
  <c r="C57" i="7" s="1"/>
  <c r="G48" i="3"/>
  <c r="L48" i="3" s="1"/>
  <c r="O48" i="3" s="1"/>
  <c r="R48" i="3" s="1"/>
  <c r="S48" i="3" s="1"/>
  <c r="U48" i="3" s="1"/>
  <c r="C42" i="7" s="1"/>
  <c r="G39" i="3"/>
  <c r="L39" i="3" s="1"/>
  <c r="O39" i="3" s="1"/>
  <c r="R39" i="3" s="1"/>
  <c r="S39" i="3" s="1"/>
  <c r="U39" i="3" s="1"/>
  <c r="C33" i="7" s="1"/>
  <c r="G28" i="3"/>
  <c r="L28" i="3" s="1"/>
  <c r="O28" i="3" s="1"/>
  <c r="R28" i="3" s="1"/>
  <c r="S28" i="3" s="1"/>
  <c r="U28" i="3" s="1"/>
  <c r="C22" i="7" s="1"/>
  <c r="G82" i="3"/>
  <c r="L82" i="3" s="1"/>
  <c r="O82" i="3" s="1"/>
  <c r="R82" i="3" s="1"/>
  <c r="S82" i="3" s="1"/>
  <c r="U82" i="3" s="1"/>
  <c r="C76" i="7" s="1"/>
  <c r="G17" i="3"/>
  <c r="L17" i="3" s="1"/>
  <c r="O17" i="3" s="1"/>
  <c r="R17" i="3" s="1"/>
  <c r="S17" i="3" s="1"/>
  <c r="U17" i="3" s="1"/>
  <c r="C11" i="7" s="1"/>
  <c r="G8" i="3"/>
  <c r="L8" i="3" s="1"/>
  <c r="O8" i="3" s="1"/>
  <c r="R8" i="3" s="1"/>
  <c r="S8" i="3" s="1"/>
  <c r="U8" i="3" s="1"/>
  <c r="C2" i="7" s="1"/>
  <c r="G49" i="3"/>
  <c r="L49" i="3" s="1"/>
  <c r="O49" i="3" s="1"/>
  <c r="R49" i="3" s="1"/>
  <c r="S49" i="3" s="1"/>
  <c r="U49" i="3" s="1"/>
  <c r="C43" i="7" s="1"/>
  <c r="G72" i="3"/>
  <c r="L72" i="3" s="1"/>
  <c r="O72" i="3" s="1"/>
  <c r="R72" i="3" s="1"/>
  <c r="S72" i="3" s="1"/>
  <c r="U72" i="3" s="1"/>
  <c r="C66" i="7" s="1"/>
  <c r="G11" i="3"/>
  <c r="L11" i="3" s="1"/>
  <c r="O11" i="3" s="1"/>
  <c r="R11" i="3" s="1"/>
  <c r="S11" i="3" s="1"/>
  <c r="U11" i="3" s="1"/>
  <c r="C5" i="7" s="1"/>
  <c r="G14" i="3"/>
  <c r="L14" i="3" s="1"/>
  <c r="O14" i="3" s="1"/>
  <c r="R14" i="3" s="1"/>
  <c r="S14" i="3" s="1"/>
  <c r="U14" i="3" s="1"/>
  <c r="C8" i="7" s="1"/>
  <c r="G53" i="3"/>
  <c r="L53" i="3" s="1"/>
  <c r="O53" i="3" s="1"/>
  <c r="R53" i="3" s="1"/>
  <c r="S53" i="3" s="1"/>
  <c r="U53" i="3" s="1"/>
  <c r="C47" i="7" s="1"/>
  <c r="G52" i="3"/>
  <c r="L52" i="3" s="1"/>
  <c r="O52" i="3" s="1"/>
  <c r="R52" i="3" s="1"/>
  <c r="S52" i="3" s="1"/>
  <c r="U52" i="3" s="1"/>
  <c r="C46" i="7" s="1"/>
  <c r="G36" i="3"/>
  <c r="L36" i="3" s="1"/>
  <c r="O36" i="3" s="1"/>
  <c r="R36" i="3" s="1"/>
  <c r="S36" i="3" s="1"/>
  <c r="U36" i="3" s="1"/>
  <c r="C30" i="7" s="1"/>
  <c r="G26" i="3"/>
  <c r="L26" i="3" s="1"/>
  <c r="O26" i="3" s="1"/>
  <c r="R26" i="3" s="1"/>
  <c r="S26" i="3" s="1"/>
  <c r="U26" i="3" s="1"/>
  <c r="C20" i="7" s="1"/>
  <c r="G73" i="3"/>
  <c r="L73" i="3" s="1"/>
  <c r="O73" i="3" s="1"/>
  <c r="R73" i="3" s="1"/>
  <c r="S73" i="3" s="1"/>
  <c r="U73" i="3" s="1"/>
  <c r="C67" i="7" s="1"/>
  <c r="G27" i="3"/>
  <c r="L27" i="3" s="1"/>
  <c r="O27" i="3" s="1"/>
  <c r="R27" i="3" s="1"/>
  <c r="S27" i="3" s="1"/>
  <c r="U27" i="3" s="1"/>
  <c r="C21" i="7" s="1"/>
  <c r="B30" i="7" l="1"/>
  <c r="B57" i="7"/>
  <c r="B8" i="7"/>
  <c r="B16" i="7"/>
  <c r="B53" i="7"/>
  <c r="B25" i="7"/>
  <c r="B60" i="7"/>
  <c r="B15" i="7"/>
  <c r="B56" i="7"/>
  <c r="B46" i="7"/>
  <c r="B36" i="7"/>
  <c r="B59" i="7"/>
  <c r="B42" i="7"/>
  <c r="B66" i="7"/>
  <c r="B67" i="7"/>
  <c r="B64" i="7"/>
  <c r="B2" i="7"/>
  <c r="B7" i="7"/>
  <c r="B69" i="7"/>
  <c r="B27" i="7"/>
  <c r="B43" i="7"/>
  <c r="B14" i="7"/>
  <c r="B5" i="7"/>
  <c r="B76" i="7"/>
  <c r="B19" i="7"/>
  <c r="B17" i="7"/>
  <c r="B54" i="7"/>
  <c r="B73" i="7"/>
  <c r="B34" i="7"/>
  <c r="B21" i="7"/>
  <c r="B41" i="7"/>
  <c r="B12" i="7"/>
  <c r="B70" i="7"/>
  <c r="B45" i="7"/>
  <c r="B35" i="7"/>
  <c r="B49" i="7"/>
  <c r="B47" i="7"/>
  <c r="B22" i="7"/>
  <c r="B31" i="7"/>
  <c r="B55" i="7"/>
  <c r="B24" i="7"/>
  <c r="B32" i="7"/>
  <c r="B78" i="7"/>
  <c r="B3" i="7"/>
  <c r="B38" i="7"/>
  <c r="B20" i="7"/>
  <c r="B4" i="7"/>
  <c r="B68" i="7"/>
  <c r="B61" i="7"/>
  <c r="B28" i="7"/>
  <c r="B77" i="7"/>
  <c r="B71" i="7"/>
  <c r="B39" i="7"/>
  <c r="B40" i="7"/>
  <c r="B13" i="7"/>
  <c r="B74" i="7"/>
  <c r="B48" i="7"/>
  <c r="B9" i="7"/>
  <c r="B10" i="7"/>
  <c r="B11" i="7"/>
  <c r="B37" i="7"/>
  <c r="B44" i="7"/>
  <c r="B62" i="7"/>
  <c r="B50" i="7"/>
  <c r="B6" i="7"/>
  <c r="B63" i="7"/>
  <c r="B29" i="7"/>
  <c r="B18" i="7"/>
  <c r="B33" i="7"/>
  <c r="B23" i="7"/>
  <c r="B65" i="7"/>
  <c r="B58" i="7"/>
  <c r="B79" i="7"/>
  <c r="B51" i="7"/>
  <c r="B52" i="7"/>
  <c r="B75" i="7"/>
  <c r="B26" i="7"/>
</calcChain>
</file>

<file path=xl/sharedStrings.xml><?xml version="1.0" encoding="utf-8"?>
<sst xmlns="http://schemas.openxmlformats.org/spreadsheetml/2006/main" count="83" uniqueCount="50">
  <si>
    <r>
      <t>Droplet Size (</t>
    </r>
    <r>
      <rPr>
        <sz val="11"/>
        <color theme="1"/>
        <rFont val="Calibri"/>
        <family val="2"/>
      </rPr>
      <t>µ</t>
    </r>
    <r>
      <rPr>
        <sz val="11"/>
        <color theme="1"/>
        <rFont val="Calibri"/>
        <family val="2"/>
        <scheme val="minor"/>
      </rPr>
      <t>m)</t>
    </r>
  </si>
  <si>
    <t>Cumulative Volume Fraction</t>
  </si>
  <si>
    <t>VF-F</t>
  </si>
  <si>
    <t>F-M</t>
  </si>
  <si>
    <t>M-C</t>
  </si>
  <si>
    <t>C-VC</t>
  </si>
  <si>
    <t>VC-XC</t>
  </si>
  <si>
    <t>XC-UC</t>
  </si>
  <si>
    <t>Cumulative Volume Fraction (LN)</t>
  </si>
  <si>
    <t>Adjustment factor</t>
  </si>
  <si>
    <t>Candidate DSD</t>
  </si>
  <si>
    <t>First ASAE Reference DSD</t>
  </si>
  <si>
    <t>Second ASAE Reference DSD</t>
  </si>
  <si>
    <t>Adjusted Candidate DSD Cumulative Volume Fraction (LN)</t>
  </si>
  <si>
    <t>AVERAGE</t>
  </si>
  <si>
    <t>BIN #</t>
  </si>
  <si>
    <r>
      <t>Droplet Size (</t>
    </r>
    <r>
      <rPr>
        <b/>
        <sz val="11"/>
        <color theme="1"/>
        <rFont val="Calibri"/>
        <family val="2"/>
      </rPr>
      <t>µ</t>
    </r>
    <r>
      <rPr>
        <b/>
        <sz val="11"/>
        <color theme="1"/>
        <rFont val="Calibri"/>
        <family val="2"/>
        <scheme val="minor"/>
      </rPr>
      <t>m)</t>
    </r>
  </si>
  <si>
    <t>Name of Spray Drift Management Scheme (SDMS) Candidate</t>
  </si>
  <si>
    <t>Bin</t>
  </si>
  <si>
    <t>(1 - CVF)</t>
  </si>
  <si>
    <t>X</t>
  </si>
  <si>
    <t>Y</t>
  </si>
  <si>
    <t>ROSIN-RAMMLER DSD OUTPUT</t>
  </si>
  <si>
    <t>Droplet Size Bin Format</t>
  </si>
  <si>
    <t>DSD Input Format</t>
  </si>
  <si>
    <t>Volume data format</t>
  </si>
  <si>
    <t>Volume data units</t>
  </si>
  <si>
    <t>Replicate 2</t>
  </si>
  <si>
    <t>Replicate 3</t>
  </si>
  <si>
    <t>Mean Droplet Size</t>
  </si>
  <si>
    <t>Mean droplet size</t>
  </si>
  <si>
    <t>Average Cumulative Volume Fraction</t>
  </si>
  <si>
    <t>version 0.2</t>
  </si>
  <si>
    <t xml:space="preserve">Droplet Size Distribution (DSD) Converter </t>
  </si>
  <si>
    <t xml:space="preserve">To ensure that DSDs from different testing facilities can be compared and be consistent relative to APVMA DSDs (see SDRAM, Appendix 1), a DSD converter tool has been developed. </t>
  </si>
  <si>
    <t>This tool applies a distribution model, originally published by Rosin and Rammler (1933) and used in this context by Teske (2000), to both the DSD of the candidate being tested and the two nearest reference nozzles.</t>
  </si>
  <si>
    <t>These two modelled reference nozzle DSDs are then compared to their equivalent APVMA DSDs and a correction factor is applied to the modelled candidate DSD.</t>
  </si>
  <si>
    <t>Enter required data in blue cells then enter the droplet spectra into the green cells that will appear.</t>
  </si>
  <si>
    <t>NOTE:</t>
  </si>
  <si>
    <t>First ASAE reference nozzle refers to the sectra of the reference nozzle that is closest to but finer than the candidate nozzle</t>
  </si>
  <si>
    <t>Second ASAE reference nozzle refers to the sectra of the reference nozzle that is closest to but coarser than the candidate nozzle</t>
  </si>
  <si>
    <t xml:space="preserve"> must all be measured by the same laboratory using the same measurement protocol</t>
  </si>
  <si>
    <t>The first ASAE reference nozzle, second ASAE reference nozzle and candidate nozzle droplet size data entered</t>
  </si>
  <si>
    <t>A graph showing the original data and converted DSD are shown in the 'Visualise' sheet</t>
  </si>
  <si>
    <t>The converted candidate DSD is given in the 'Export' sheet.  This can be exported for use in AGDISP</t>
  </si>
  <si>
    <t>Three replicates</t>
  </si>
  <si>
    <t>Incremental</t>
  </si>
  <si>
    <t>Fraction</t>
  </si>
  <si>
    <t>Mean size in bin</t>
  </si>
  <si>
    <t>Refer to section 4.2.2 of the Spray Drift Risk Assessment Manual (SDRAM)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</si>
</sst>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sz val="11"/>
      <color theme="1"/>
      <name val="Calibri"/>
      <family val="2"/>
    </font>
    <font>
      <b/>
      <sz val="11"/>
      <color theme="1"/>
      <name val="Calibri"/>
      <family val="2"/>
      <scheme val="minor"/>
    </font>
    <font>
      <b/>
      <sz val="11"/>
      <color theme="1"/>
      <name val="Calibri"/>
      <family val="2"/>
    </font>
    <font>
      <sz val="11"/>
      <color theme="0"/>
      <name val="Calibri"/>
      <family val="2"/>
      <scheme val="minor"/>
    </font>
    <font>
      <sz val="18"/>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9999"/>
        <bgColor indexed="64"/>
      </patternFill>
    </fill>
    <fill>
      <patternFill patternType="solid">
        <fgColor theme="4" tint="0.79998168889431442"/>
        <bgColor indexed="64"/>
      </patternFill>
    </fill>
    <fill>
      <patternFill patternType="solid">
        <fgColor rgb="FF0070C0"/>
        <bgColor indexed="64"/>
      </patternFill>
    </fill>
  </fills>
  <borders count="1">
    <border>
      <left/>
      <right/>
      <top/>
      <bottom/>
      <diagonal/>
    </border>
  </borders>
  <cellStyleXfs count="1">
    <xf numFmtId="0" fontId="0" fillId="0" borderId="0"/>
  </cellStyleXfs>
  <cellXfs count="33">
    <xf numFmtId="0" fontId="0" fillId="0" borderId="0" xfId="0"/>
    <xf numFmtId="164" fontId="0" fillId="3" borderId="0" xfId="0" applyNumberFormat="1" applyFill="1"/>
    <xf numFmtId="0" fontId="0" fillId="3" borderId="0" xfId="0" applyFill="1"/>
    <xf numFmtId="0" fontId="2" fillId="0" borderId="0" xfId="0" applyFont="1"/>
    <xf numFmtId="0" fontId="2" fillId="0" borderId="0" xfId="0" applyFont="1" applyAlignment="1">
      <alignment horizontal="center"/>
    </xf>
    <xf numFmtId="0" fontId="2" fillId="0" borderId="0" xfId="0" applyFont="1" applyAlignment="1"/>
    <xf numFmtId="0" fontId="2" fillId="3" borderId="0" xfId="0" applyFont="1" applyFill="1"/>
    <xf numFmtId="0" fontId="2" fillId="0" borderId="0" xfId="0" applyFont="1" applyAlignment="1">
      <alignment horizontal="left"/>
    </xf>
    <xf numFmtId="0" fontId="0" fillId="4" borderId="0" xfId="0" applyFill="1"/>
    <xf numFmtId="0" fontId="0" fillId="0" borderId="0" xfId="0"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xf>
    <xf numFmtId="0" fontId="0" fillId="0" borderId="0" xfId="0" applyFill="1"/>
    <xf numFmtId="0" fontId="2" fillId="0" borderId="0" xfId="0" applyFont="1" applyAlignment="1">
      <alignment vertical="center" wrapText="1"/>
    </xf>
    <xf numFmtId="0" fontId="0" fillId="2" borderId="0" xfId="0" applyFill="1" applyProtection="1">
      <protection locked="0"/>
    </xf>
    <xf numFmtId="0" fontId="4" fillId="0" borderId="0" xfId="0" applyFont="1"/>
    <xf numFmtId="0" fontId="0" fillId="3" borderId="0" xfId="0" applyFill="1"/>
    <xf numFmtId="0" fontId="0" fillId="0" borderId="0" xfId="0" applyAlignment="1">
      <alignment horizontal="left" wrapText="1"/>
    </xf>
    <xf numFmtId="0" fontId="0" fillId="0" borderId="0" xfId="0" applyAlignment="1"/>
    <xf numFmtId="0" fontId="0" fillId="0" borderId="0" xfId="0" applyAlignment="1">
      <alignment wrapText="1"/>
    </xf>
    <xf numFmtId="0" fontId="4" fillId="5" borderId="0" xfId="0" applyFont="1" applyFill="1" applyAlignment="1" applyProtection="1">
      <alignment horizontal="left" vertical="top" wrapText="1"/>
      <protection locked="0"/>
    </xf>
    <xf numFmtId="0" fontId="4" fillId="5" borderId="0" xfId="0" applyFont="1" applyFill="1" applyProtection="1">
      <protection locked="0"/>
    </xf>
    <xf numFmtId="0" fontId="5"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xf>
  </cellXfs>
  <cellStyles count="1">
    <cellStyle name="Normal" xfId="0" builtinId="0"/>
  </cellStyles>
  <dxfs count="2">
    <dxf>
      <font>
        <color theme="0"/>
      </font>
      <fill>
        <patternFill patternType="none">
          <bgColor auto="1"/>
        </patternFill>
      </fill>
    </dxf>
    <dxf>
      <font>
        <color rgb="FFFF9999"/>
      </font>
      <fill>
        <patternFill>
          <bgColor rgb="FFFF9999"/>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calcChain" Target="calcChain.xml" Id="rId13" /><Relationship Type="http://schemas.openxmlformats.org/officeDocument/2006/relationships/chartsheet" Target="chartsheets/sheet1.xml" Id="rId3" /><Relationship Type="http://schemas.openxmlformats.org/officeDocument/2006/relationships/worksheet" Target="worksheets/sheet6.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5.xml" Id="rId6" /><Relationship Type="http://schemas.openxmlformats.org/officeDocument/2006/relationships/styles" Target="styles.xml" Id="rId11" /><Relationship Type="http://schemas.openxmlformats.org/officeDocument/2006/relationships/worksheet" Target="worksheets/sheet4.xml" Id="rId5" /><Relationship Type="http://schemas.openxmlformats.org/officeDocument/2006/relationships/theme" Target="theme/theme1.xml" Id="rId10" /><Relationship Type="http://schemas.openxmlformats.org/officeDocument/2006/relationships/worksheet" Target="worksheets/sheet3.xml" Id="rId4" /><Relationship Type="http://schemas.openxmlformats.org/officeDocument/2006/relationships/externalLink" Target="externalLinks/externalLink2.xml" Id="rId9" /><Relationship Type="http://schemas.openxmlformats.org/officeDocument/2006/relationships/customXml" Target="/customXML/item2.xml" Id="R351f2e41035c42b8"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'Enter Data'!$C$1</c:f>
          <c:strCache>
            <c:ptCount val="1"/>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6"/>
          <c:order val="0"/>
          <c:tx>
            <c:strRef>
              <c:f>Convert!$B$4</c:f>
              <c:strCache>
                <c:ptCount val="1"/>
                <c:pt idx="0">
                  <c:v>Candidate DSD Input Measurements ()</c:v>
                </c:pt>
              </c:strCache>
            </c:strRef>
          </c:tx>
          <c:spPr>
            <a:ln w="19050" cap="rnd">
              <a:noFill/>
              <a:round/>
            </a:ln>
            <a:effectLst/>
          </c:spPr>
          <c:marker>
            <c:symbol val="diamond"/>
            <c:size val="5"/>
            <c:spPr>
              <a:solidFill>
                <a:schemeClr val="accent1">
                  <a:lumMod val="60000"/>
                </a:schemeClr>
              </a:solidFill>
              <a:ln w="9525">
                <a:solidFill>
                  <a:schemeClr val="accent1">
                    <a:lumMod val="60000"/>
                  </a:schemeClr>
                </a:solidFill>
              </a:ln>
              <a:effectLst/>
            </c:spPr>
          </c:marker>
          <c:xVal>
            <c:numRef>
              <c:f>Convert!$B$7:$B$106</c:f>
              <c:numCache>
                <c:formatCode>General</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xVal>
          <c:yVal>
            <c:numRef>
              <c:f>Convert!$C$7:$C$106</c:f>
              <c:numCache>
                <c:formatCode>General</c:formatCode>
                <c:ptCount val="1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numCache>
            </c:numRef>
          </c:yVal>
          <c:smooth val="1"/>
        </c:ser>
        <c:ser>
          <c:idx val="0"/>
          <c:order val="1"/>
          <c:tx>
            <c:strRef>
              <c:f>Normalise!$C$6</c:f>
              <c:strCache>
                <c:ptCount val="1"/>
                <c:pt idx="0">
                  <c:v>Regression of Candidate DSD ()</c:v>
                </c:pt>
              </c:strCache>
            </c:strRef>
          </c:tx>
          <c:spPr>
            <a:ln w="25400" cap="rnd">
              <a:solidFill>
                <a:srgbClr val="FF0000"/>
              </a:solidFill>
              <a:prstDash val="solid"/>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Normalise!$C$7:$C$85</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yVal>
          <c:smooth val="1"/>
        </c:ser>
        <c:ser>
          <c:idx val="5"/>
          <c:order val="2"/>
          <c:tx>
            <c:strRef>
              <c:f>Normalise!$U$6</c:f>
              <c:strCache>
                <c:ptCount val="1"/>
                <c:pt idx="0">
                  <c:v>Converted Candidate DSD ()</c:v>
                </c:pt>
              </c:strCache>
            </c:strRef>
          </c:tx>
          <c:spPr>
            <a:ln w="19050" cap="rnd">
              <a:solidFill>
                <a:schemeClr val="accent6"/>
              </a:solidFill>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Normalise!$U$7:$U$85</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yVal>
          <c:smooth val="1"/>
        </c:ser>
        <c:ser>
          <c:idx val="1"/>
          <c:order val="3"/>
          <c:tx>
            <c:strRef>
              <c:f>Normalise!$D$6</c:f>
              <c:strCache>
                <c:ptCount val="1"/>
                <c:pt idx="0">
                  <c:v>M-C Reference DSD</c:v>
                </c:pt>
              </c:strCache>
            </c:strRef>
          </c:tx>
          <c:spPr>
            <a:ln w="25400" cap="rnd">
              <a:solidFill>
                <a:srgbClr val="0070C0"/>
              </a:solidFill>
              <a:prstDash val="sysDot"/>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Normalise!$D$7:$D$85</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yVal>
          <c:smooth val="1"/>
        </c:ser>
        <c:ser>
          <c:idx val="2"/>
          <c:order val="4"/>
          <c:tx>
            <c:strRef>
              <c:f>Normalise!$E$6</c:f>
              <c:strCache>
                <c:ptCount val="1"/>
                <c:pt idx="0">
                  <c:v>C-VC Reference DSD</c:v>
                </c:pt>
              </c:strCache>
            </c:strRef>
          </c:tx>
          <c:spPr>
            <a:ln w="25400" cap="rnd">
              <a:solidFill>
                <a:srgbClr val="7030A0"/>
              </a:solidFill>
              <a:prstDash val="dash"/>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Normalise!$E$7:$E$85</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yVal>
          <c:smooth val="1"/>
        </c:ser>
        <c:ser>
          <c:idx val="3"/>
          <c:order val="5"/>
          <c:tx>
            <c:strRef>
              <c:f>Normalise!$F$6</c:f>
              <c:strCache>
                <c:ptCount val="1"/>
                <c:pt idx="0">
                  <c:v>APVMA M-C DSD</c:v>
                </c:pt>
              </c:strCache>
            </c:strRef>
          </c:tx>
          <c:spPr>
            <a:ln w="25400" cap="rnd">
              <a:solidFill>
                <a:schemeClr val="tx1"/>
              </a:solidFill>
              <a:prstDash val="sysDot"/>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Normalise!$F$7:$F$85</c:f>
              <c:numCache>
                <c:formatCode>0.000</c:formatCode>
                <c:ptCount val="79"/>
                <c:pt idx="0">
                  <c:v>3.0115341893233172E-5</c:v>
                </c:pt>
                <c:pt idx="1">
                  <c:v>3.7182612605990428E-5</c:v>
                </c:pt>
                <c:pt idx="2">
                  <c:v>4.5073378477034076E-5</c:v>
                </c:pt>
                <c:pt idx="3">
                  <c:v>5.3802955439441469E-5</c:v>
                </c:pt>
                <c:pt idx="4">
                  <c:v>6.5916260609699684E-5</c:v>
                </c:pt>
                <c:pt idx="5">
                  <c:v>7.9388704349425687E-5</c:v>
                </c:pt>
                <c:pt idx="6">
                  <c:v>9.4244682054211992E-5</c:v>
                </c:pt>
                <c:pt idx="7">
                  <c:v>1.1393023668060387E-4</c:v>
                </c:pt>
                <c:pt idx="8">
                  <c:v>1.3950559417197361E-4</c:v>
                </c:pt>
                <c:pt idx="9">
                  <c:v>1.6794258707408805E-4</c:v>
                </c:pt>
                <c:pt idx="10">
                  <c:v>2.0401147242987694E-4</c:v>
                </c:pt>
                <c:pt idx="11">
                  <c:v>2.4922480934086444E-4</c:v>
                </c:pt>
                <c:pt idx="12">
                  <c:v>2.9943741004434532E-4</c:v>
                </c:pt>
                <c:pt idx="13">
                  <c:v>3.6119940078582768E-4</c:v>
                </c:pt>
                <c:pt idx="14">
                  <c:v>4.4376235517684659E-4</c:v>
                </c:pt>
                <c:pt idx="15">
                  <c:v>5.3571264060026103E-4</c:v>
                </c:pt>
                <c:pt idx="16">
                  <c:v>6.4611401148628733E-4</c:v>
                </c:pt>
                <c:pt idx="17">
                  <c:v>7.7777851682314658E-4</c:v>
                </c:pt>
                <c:pt idx="18">
                  <c:v>9.4475944542338208E-4</c:v>
                </c:pt>
                <c:pt idx="19">
                  <c:v>1.1418145620618603E-3</c:v>
                </c:pt>
                <c:pt idx="20">
                  <c:v>1.3864283659407173E-3</c:v>
                </c:pt>
                <c:pt idx="21">
                  <c:v>1.6872650507787634E-3</c:v>
                </c:pt>
                <c:pt idx="22">
                  <c:v>2.0373577901343642E-3</c:v>
                </c:pt>
                <c:pt idx="23">
                  <c:v>2.4607532401886845E-3</c:v>
                </c:pt>
                <c:pt idx="24">
                  <c:v>2.9896962382662817E-3</c:v>
                </c:pt>
                <c:pt idx="25">
                  <c:v>3.6209401936440067E-3</c:v>
                </c:pt>
                <c:pt idx="26">
                  <c:v>4.3946324636295886E-3</c:v>
                </c:pt>
                <c:pt idx="27">
                  <c:v>5.3068127113750085E-3</c:v>
                </c:pt>
                <c:pt idx="28">
                  <c:v>6.4379462349088978E-3</c:v>
                </c:pt>
                <c:pt idx="29">
                  <c:v>7.7925551111895919E-3</c:v>
                </c:pt>
                <c:pt idx="30">
                  <c:v>9.4034600999127749E-3</c:v>
                </c:pt>
                <c:pt idx="31">
                  <c:v>1.13915521599951E-2</c:v>
                </c:pt>
                <c:pt idx="32">
                  <c:v>1.3775142935259832E-2</c:v>
                </c:pt>
                <c:pt idx="33">
                  <c:v>1.6664503047757684E-2</c:v>
                </c:pt>
                <c:pt idx="34">
                  <c:v>2.0138842050849259E-2</c:v>
                </c:pt>
                <c:pt idx="35">
                  <c:v>2.4348632860625385E-2</c:v>
                </c:pt>
                <c:pt idx="36">
                  <c:v>2.9406987660442141E-2</c:v>
                </c:pt>
                <c:pt idx="37">
                  <c:v>3.5514353624905404E-2</c:v>
                </c:pt>
                <c:pt idx="38">
                  <c:v>4.3170015705055853E-2</c:v>
                </c:pt>
                <c:pt idx="39">
                  <c:v>5.1313204190305606E-2</c:v>
                </c:pt>
                <c:pt idx="40">
                  <c:v>6.2237673369998858E-2</c:v>
                </c:pt>
                <c:pt idx="41">
                  <c:v>7.5354823673199234E-2</c:v>
                </c:pt>
                <c:pt idx="42">
                  <c:v>8.9693866392835941E-2</c:v>
                </c:pt>
                <c:pt idx="43">
                  <c:v>0.10791525490473552</c:v>
                </c:pt>
                <c:pt idx="44">
                  <c:v>0.12914075849887996</c:v>
                </c:pt>
                <c:pt idx="45">
                  <c:v>0.15360365050994251</c:v>
                </c:pt>
                <c:pt idx="46">
                  <c:v>0.18318966064261211</c:v>
                </c:pt>
                <c:pt idx="47">
                  <c:v>0.21834644832786809</c:v>
                </c:pt>
                <c:pt idx="48">
                  <c:v>0.25746625912491383</c:v>
                </c:pt>
                <c:pt idx="49">
                  <c:v>0.30238192334355185</c:v>
                </c:pt>
                <c:pt idx="50">
                  <c:v>0.35296070022419324</c:v>
                </c:pt>
                <c:pt idx="51">
                  <c:v>0.41081743201150855</c:v>
                </c:pt>
                <c:pt idx="52">
                  <c:v>0.47301146998656141</c:v>
                </c:pt>
                <c:pt idx="53">
                  <c:v>0.54017805030219701</c:v>
                </c:pt>
                <c:pt idx="54">
                  <c:v>0.61024369465988315</c:v>
                </c:pt>
                <c:pt idx="55">
                  <c:v>0.6805705880885069</c:v>
                </c:pt>
                <c:pt idx="56">
                  <c:v>0.74818824243672233</c:v>
                </c:pt>
                <c:pt idx="57">
                  <c:v>0.81140123635889849</c:v>
                </c:pt>
                <c:pt idx="58">
                  <c:v>0.86789409858841959</c:v>
                </c:pt>
                <c:pt idx="59">
                  <c:v>0.91377110355533764</c:v>
                </c:pt>
                <c:pt idx="60">
                  <c:v>0.94857103033803025</c:v>
                </c:pt>
                <c:pt idx="61">
                  <c:v>0.97265341878921663</c:v>
                </c:pt>
                <c:pt idx="62">
                  <c:v>0.98714248486630762</c:v>
                </c:pt>
                <c:pt idx="63">
                  <c:v>0.99487903709233672</c:v>
                </c:pt>
                <c:pt idx="64">
                  <c:v>0.99831962214011549</c:v>
                </c:pt>
                <c:pt idx="65">
                  <c:v>0.99956630492377241</c:v>
                </c:pt>
                <c:pt idx="66">
                  <c:v>0.99991536339722442</c:v>
                </c:pt>
                <c:pt idx="67">
                  <c:v>0.99998827065518381</c:v>
                </c:pt>
                <c:pt idx="68">
                  <c:v>0.99999892970579007</c:v>
                </c:pt>
                <c:pt idx="69">
                  <c:v>0.99999994126678216</c:v>
                </c:pt>
                <c:pt idx="70">
                  <c:v>0.99999999826049812</c:v>
                </c:pt>
                <c:pt idx="71">
                  <c:v>0.99999999997555022</c:v>
                </c:pt>
                <c:pt idx="72">
                  <c:v>0.99999999999985989</c:v>
                </c:pt>
                <c:pt idx="73">
                  <c:v>0.99999999999999978</c:v>
                </c:pt>
                <c:pt idx="74">
                  <c:v>1</c:v>
                </c:pt>
                <c:pt idx="75">
                  <c:v>1</c:v>
                </c:pt>
                <c:pt idx="76">
                  <c:v>1</c:v>
                </c:pt>
                <c:pt idx="77">
                  <c:v>1</c:v>
                </c:pt>
                <c:pt idx="78">
                  <c:v>1</c:v>
                </c:pt>
              </c:numCache>
            </c:numRef>
          </c:yVal>
          <c:smooth val="1"/>
        </c:ser>
        <c:ser>
          <c:idx val="4"/>
          <c:order val="6"/>
          <c:tx>
            <c:strRef>
              <c:f>Normalise!$G$6</c:f>
              <c:strCache>
                <c:ptCount val="1"/>
                <c:pt idx="0">
                  <c:v>APVMA C-VC DSD</c:v>
                </c:pt>
              </c:strCache>
            </c:strRef>
          </c:tx>
          <c:spPr>
            <a:ln w="25400" cap="rnd">
              <a:solidFill>
                <a:schemeClr val="tx1"/>
              </a:solidFill>
              <a:prstDash val="sysDash"/>
              <a:round/>
            </a:ln>
            <a:effectLst/>
          </c:spPr>
          <c:marker>
            <c:symbol val="none"/>
          </c:marker>
          <c:xVal>
            <c:numRef>
              <c:f>Normalise!$B$7:$B$85</c:f>
              <c:numCache>
                <c:formatCode>General</c:formatCode>
                <c:ptCount val="79"/>
                <c:pt idx="0">
                  <c:v>4</c:v>
                </c:pt>
                <c:pt idx="1">
                  <c:v>4.4000000000000004</c:v>
                </c:pt>
                <c:pt idx="2">
                  <c:v>4.8</c:v>
                </c:pt>
                <c:pt idx="3">
                  <c:v>5.2</c:v>
                </c:pt>
                <c:pt idx="4">
                  <c:v>5.7</c:v>
                </c:pt>
                <c:pt idx="5">
                  <c:v>6.2</c:v>
                </c:pt>
                <c:pt idx="6">
                  <c:v>6.7</c:v>
                </c:pt>
                <c:pt idx="7">
                  <c:v>7.3</c:v>
                </c:pt>
                <c:pt idx="8">
                  <c:v>8</c:v>
                </c:pt>
                <c:pt idx="9">
                  <c:v>8.6999999999999993</c:v>
                </c:pt>
                <c:pt idx="10">
                  <c:v>9.5</c:v>
                </c:pt>
                <c:pt idx="11">
                  <c:v>10.4</c:v>
                </c:pt>
                <c:pt idx="12">
                  <c:v>11.3</c:v>
                </c:pt>
                <c:pt idx="13">
                  <c:v>12.3</c:v>
                </c:pt>
                <c:pt idx="14">
                  <c:v>13.5</c:v>
                </c:pt>
                <c:pt idx="15">
                  <c:v>14.7</c:v>
                </c:pt>
                <c:pt idx="16">
                  <c:v>16</c:v>
                </c:pt>
                <c:pt idx="17">
                  <c:v>17.399999999999999</c:v>
                </c:pt>
                <c:pt idx="18">
                  <c:v>19</c:v>
                </c:pt>
                <c:pt idx="19">
                  <c:v>20.7</c:v>
                </c:pt>
                <c:pt idx="20">
                  <c:v>22.6</c:v>
                </c:pt>
                <c:pt idx="21">
                  <c:v>24.7</c:v>
                </c:pt>
                <c:pt idx="22">
                  <c:v>26.9</c:v>
                </c:pt>
                <c:pt idx="23">
                  <c:v>29.3</c:v>
                </c:pt>
                <c:pt idx="24">
                  <c:v>32</c:v>
                </c:pt>
                <c:pt idx="25">
                  <c:v>34.9</c:v>
                </c:pt>
                <c:pt idx="26">
                  <c:v>38.1</c:v>
                </c:pt>
                <c:pt idx="27">
                  <c:v>41.5</c:v>
                </c:pt>
                <c:pt idx="28">
                  <c:v>45.3</c:v>
                </c:pt>
                <c:pt idx="29">
                  <c:v>49.4</c:v>
                </c:pt>
                <c:pt idx="30">
                  <c:v>53.8</c:v>
                </c:pt>
                <c:pt idx="31">
                  <c:v>58.7</c:v>
                </c:pt>
                <c:pt idx="32">
                  <c:v>64</c:v>
                </c:pt>
                <c:pt idx="33">
                  <c:v>69.8</c:v>
                </c:pt>
                <c:pt idx="34">
                  <c:v>76.099999999999994</c:v>
                </c:pt>
                <c:pt idx="35">
                  <c:v>83</c:v>
                </c:pt>
                <c:pt idx="36">
                  <c:v>90.5</c:v>
                </c:pt>
                <c:pt idx="37">
                  <c:v>98.7</c:v>
                </c:pt>
                <c:pt idx="38">
                  <c:v>108</c:v>
                </c:pt>
                <c:pt idx="39">
                  <c:v>117</c:v>
                </c:pt>
                <c:pt idx="40">
                  <c:v>128</c:v>
                </c:pt>
                <c:pt idx="41">
                  <c:v>140</c:v>
                </c:pt>
                <c:pt idx="42">
                  <c:v>152</c:v>
                </c:pt>
                <c:pt idx="43">
                  <c:v>166</c:v>
                </c:pt>
                <c:pt idx="44">
                  <c:v>181</c:v>
                </c:pt>
                <c:pt idx="45">
                  <c:v>197</c:v>
                </c:pt>
                <c:pt idx="46">
                  <c:v>215</c:v>
                </c:pt>
                <c:pt idx="47">
                  <c:v>235</c:v>
                </c:pt>
                <c:pt idx="48">
                  <c:v>256</c:v>
                </c:pt>
                <c:pt idx="49">
                  <c:v>279</c:v>
                </c:pt>
                <c:pt idx="50">
                  <c:v>304</c:v>
                </c:pt>
                <c:pt idx="51">
                  <c:v>332</c:v>
                </c:pt>
                <c:pt idx="52">
                  <c:v>362</c:v>
                </c:pt>
                <c:pt idx="53">
                  <c:v>395</c:v>
                </c:pt>
                <c:pt idx="54">
                  <c:v>431</c:v>
                </c:pt>
                <c:pt idx="55">
                  <c:v>470</c:v>
                </c:pt>
                <c:pt idx="56">
                  <c:v>512</c:v>
                </c:pt>
                <c:pt idx="57">
                  <c:v>558</c:v>
                </c:pt>
                <c:pt idx="58">
                  <c:v>609</c:v>
                </c:pt>
                <c:pt idx="59">
                  <c:v>664</c:v>
                </c:pt>
                <c:pt idx="60">
                  <c:v>724</c:v>
                </c:pt>
                <c:pt idx="61">
                  <c:v>790</c:v>
                </c:pt>
                <c:pt idx="62">
                  <c:v>861</c:v>
                </c:pt>
                <c:pt idx="63">
                  <c:v>939</c:v>
                </c:pt>
                <c:pt idx="64">
                  <c:v>1024</c:v>
                </c:pt>
                <c:pt idx="65">
                  <c:v>1117</c:v>
                </c:pt>
                <c:pt idx="66">
                  <c:v>1218</c:v>
                </c:pt>
                <c:pt idx="67">
                  <c:v>1328</c:v>
                </c:pt>
                <c:pt idx="68">
                  <c:v>1448</c:v>
                </c:pt>
                <c:pt idx="69">
                  <c:v>1579</c:v>
                </c:pt>
                <c:pt idx="70">
                  <c:v>1722</c:v>
                </c:pt>
                <c:pt idx="71">
                  <c:v>1878</c:v>
                </c:pt>
                <c:pt idx="72">
                  <c:v>2048</c:v>
                </c:pt>
                <c:pt idx="73">
                  <c:v>2233</c:v>
                </c:pt>
                <c:pt idx="74">
                  <c:v>2435</c:v>
                </c:pt>
                <c:pt idx="75">
                  <c:v>2656</c:v>
                </c:pt>
                <c:pt idx="76">
                  <c:v>2896</c:v>
                </c:pt>
                <c:pt idx="77">
                  <c:v>3158</c:v>
                </c:pt>
                <c:pt idx="78">
                  <c:v>3444</c:v>
                </c:pt>
              </c:numCache>
            </c:numRef>
          </c:xVal>
          <c:yVal>
            <c:numRef>
              <c:f>Normalise!$G$7:$G$85</c:f>
              <c:numCache>
                <c:formatCode>0.000</c:formatCode>
                <c:ptCount val="79"/>
                <c:pt idx="0">
                  <c:v>1.3949056035134078E-5</c:v>
                </c:pt>
                <c:pt idx="1">
                  <c:v>1.7315536763651274E-5</c:v>
                </c:pt>
                <c:pt idx="2">
                  <c:v>2.1093648306713675E-5</c:v>
                </c:pt>
                <c:pt idx="3">
                  <c:v>2.5293118724234454E-5</c:v>
                </c:pt>
                <c:pt idx="4">
                  <c:v>3.1148882745912765E-5</c:v>
                </c:pt>
                <c:pt idx="5">
                  <c:v>3.7694061137627521E-5</c:v>
                </c:pt>
                <c:pt idx="6">
                  <c:v>4.4944385608203241E-5</c:v>
                </c:pt>
                <c:pt idx="7">
                  <c:v>5.4596383960658912E-5</c:v>
                </c:pt>
                <c:pt idx="8">
                  <c:v>6.7199451222799134E-5</c:v>
                </c:pt>
                <c:pt idx="9">
                  <c:v>8.1282286784722935E-5</c:v>
                </c:pt>
                <c:pt idx="10">
                  <c:v>9.9231995954518482E-5</c:v>
                </c:pt>
                <c:pt idx="11">
                  <c:v>1.2184673211668162E-4</c:v>
                </c:pt>
                <c:pt idx="12">
                  <c:v>1.4708563133269958E-4</c:v>
                </c:pt>
                <c:pt idx="13">
                  <c:v>1.7827816518634076E-4</c:v>
                </c:pt>
                <c:pt idx="14">
                  <c:v>2.2018828046033168E-4</c:v>
                </c:pt>
                <c:pt idx="15">
                  <c:v>2.6710043029409825E-4</c:v>
                </c:pt>
                <c:pt idx="16">
                  <c:v>3.2369984403146645E-4</c:v>
                </c:pt>
                <c:pt idx="17">
                  <c:v>3.9152635630623767E-4</c:v>
                </c:pt>
                <c:pt idx="18">
                  <c:v>4.7797142764272049E-4</c:v>
                </c:pt>
                <c:pt idx="19">
                  <c:v>5.8049590829012399E-4</c:v>
                </c:pt>
                <c:pt idx="20">
                  <c:v>7.0840364633473207E-4</c:v>
                </c:pt>
                <c:pt idx="21">
                  <c:v>8.6651791076974849E-4</c:v>
                </c:pt>
                <c:pt idx="22">
                  <c:v>1.0514550366397257E-3</c:v>
                </c:pt>
                <c:pt idx="23">
                  <c:v>1.2762369963695841E-3</c:v>
                </c:pt>
                <c:pt idx="24">
                  <c:v>1.5584993212937048E-3</c:v>
                </c:pt>
                <c:pt idx="25">
                  <c:v>1.8971119960704552E-3</c:v>
                </c:pt>
                <c:pt idx="26">
                  <c:v>2.3143242015505328E-3</c:v>
                </c:pt>
                <c:pt idx="27">
                  <c:v>2.8088187831172284E-3</c:v>
                </c:pt>
                <c:pt idx="28">
                  <c:v>3.4253056622598477E-3</c:v>
                </c:pt>
                <c:pt idx="29">
                  <c:v>4.167654176495561E-3</c:v>
                </c:pt>
                <c:pt idx="30">
                  <c:v>5.055353414574526E-3</c:v>
                </c:pt>
                <c:pt idx="31">
                  <c:v>6.1571578138647221E-3</c:v>
                </c:pt>
                <c:pt idx="32">
                  <c:v>7.4859528115818197E-3</c:v>
                </c:pt>
                <c:pt idx="33">
                  <c:v>9.1065257208691186E-3</c:v>
                </c:pt>
                <c:pt idx="34">
                  <c:v>1.1067552756857113E-2</c:v>
                </c:pt>
                <c:pt idx="35">
                  <c:v>1.3459459661058104E-2</c:v>
                </c:pt>
                <c:pt idx="36">
                  <c:v>1.6353592044082377E-2</c:v>
                </c:pt>
                <c:pt idx="37">
                  <c:v>1.987382280132366E-2</c:v>
                </c:pt>
                <c:pt idx="38">
                  <c:v>2.4322241950281653E-2</c:v>
                </c:pt>
                <c:pt idx="39">
                  <c:v>2.9093469146570738E-2</c:v>
                </c:pt>
                <c:pt idx="40">
                  <c:v>3.5552746561013704E-2</c:v>
                </c:pt>
                <c:pt idx="41">
                  <c:v>4.3390220910815902E-2</c:v>
                </c:pt>
                <c:pt idx="42">
                  <c:v>5.2053132200600039E-2</c:v>
                </c:pt>
                <c:pt idx="43">
                  <c:v>6.3197576753669216E-2</c:v>
                </c:pt>
                <c:pt idx="44">
                  <c:v>7.6363517653419644E-2</c:v>
                </c:pt>
                <c:pt idx="45">
                  <c:v>9.1776487526816664E-2</c:v>
                </c:pt>
                <c:pt idx="46">
                  <c:v>0.11075434019392394</c:v>
                </c:pt>
                <c:pt idx="47">
                  <c:v>0.13378587736133796</c:v>
                </c:pt>
                <c:pt idx="48">
                  <c:v>0.16003787013112469</c:v>
                </c:pt>
                <c:pt idx="49">
                  <c:v>0.1910198530489009</c:v>
                </c:pt>
                <c:pt idx="50">
                  <c:v>0.22704513955235506</c:v>
                </c:pt>
                <c:pt idx="51">
                  <c:v>0.26985202327284852</c:v>
                </c:pt>
                <c:pt idx="52">
                  <c:v>0.31797965022759411</c:v>
                </c:pt>
                <c:pt idx="53">
                  <c:v>0.37276956916271797</c:v>
                </c:pt>
                <c:pt idx="54">
                  <c:v>0.43361888449712394</c:v>
                </c:pt>
                <c:pt idx="55">
                  <c:v>0.49938684912378772</c:v>
                </c:pt>
                <c:pt idx="56">
                  <c:v>0.56836952105446548</c:v>
                </c:pt>
                <c:pt idx="57">
                  <c:v>0.63985309838288951</c:v>
                </c:pt>
                <c:pt idx="58">
                  <c:v>0.71215622836045989</c:v>
                </c:pt>
                <c:pt idx="59">
                  <c:v>0.78023139112235562</c:v>
                </c:pt>
                <c:pt idx="60">
                  <c:v>0.84176635334515915</c:v>
                </c:pt>
                <c:pt idx="61">
                  <c:v>0.89429853621945998</c:v>
                </c:pt>
                <c:pt idx="62">
                  <c:v>0.93488220742312411</c:v>
                </c:pt>
                <c:pt idx="63">
                  <c:v>0.96404102186161977</c:v>
                </c:pt>
                <c:pt idx="64">
                  <c:v>0.98253739387267081</c:v>
                </c:pt>
                <c:pt idx="65">
                  <c:v>0.99277325780015124</c:v>
                </c:pt>
                <c:pt idx="66">
                  <c:v>0.99752016046656222</c:v>
                </c:pt>
                <c:pt idx="67">
                  <c:v>0.99932416433012172</c:v>
                </c:pt>
                <c:pt idx="68">
                  <c:v>0.99986115613822191</c:v>
                </c:pt>
                <c:pt idx="69">
                  <c:v>0.99997980978216738</c:v>
                </c:pt>
                <c:pt idx="70">
                  <c:v>0.99999807311087663</c:v>
                </c:pt>
                <c:pt idx="71">
                  <c:v>0.99999988973702991</c:v>
                </c:pt>
                <c:pt idx="72">
                  <c:v>0.99999999660256778</c:v>
                </c:pt>
                <c:pt idx="73">
                  <c:v>0.99999999995037836</c:v>
                </c:pt>
                <c:pt idx="74">
                  <c:v>0.99999999999971223</c:v>
                </c:pt>
                <c:pt idx="75">
                  <c:v>0.99999999999999944</c:v>
                </c:pt>
                <c:pt idx="76">
                  <c:v>1</c:v>
                </c:pt>
                <c:pt idx="77">
                  <c:v>1</c:v>
                </c:pt>
                <c:pt idx="78">
                  <c:v>1</c:v>
                </c:pt>
              </c:numCache>
            </c:numRef>
          </c:yVal>
          <c:smooth val="1"/>
        </c:ser>
        <c:dLbls>
          <c:showLegendKey val="0"/>
          <c:showVal val="0"/>
          <c:showCatName val="0"/>
          <c:showSerName val="0"/>
          <c:showPercent val="0"/>
          <c:showBubbleSize val="0"/>
        </c:dLbls>
        <c:axId val="190305752"/>
        <c:axId val="190886704"/>
      </c:scatterChart>
      <c:valAx>
        <c:axId val="190305752"/>
        <c:scaling>
          <c:logBase val="10"/>
          <c:orientation val="minMax"/>
          <c:max val="1000"/>
          <c:min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Droplet Size (microns)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886704"/>
        <c:crossesAt val="1.0000000000000002E-3"/>
        <c:crossBetween val="midCat"/>
      </c:valAx>
      <c:valAx>
        <c:axId val="190886704"/>
        <c:scaling>
          <c:logBase val="10"/>
          <c:orientation val="minMax"/>
          <c:max val="1"/>
          <c:min val="1.000000000000000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Cumulative Volume Fraction</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305752"/>
        <c:crosses val="autoZero"/>
        <c:crossBetween val="midCat"/>
      </c:valAx>
      <c:spPr>
        <a:noFill/>
        <a:ln>
          <a:noFill/>
        </a:ln>
        <a:effectLst/>
      </c:spPr>
    </c:plotArea>
    <c:legend>
      <c:legendPos val="b"/>
      <c:layout>
        <c:manualLayout>
          <c:xMode val="edge"/>
          <c:yMode val="edge"/>
          <c:x val="0"/>
          <c:y val="0.88464510044196543"/>
          <c:w val="1"/>
          <c:h val="0.10279934493618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codeName="Chart1"/>
  <sheetViews>
    <sheetView zoomScale="119" workbookViewId="0" zoomToFit="1"/>
  </sheetViews>
  <sheetProtection algorithmName="SHA-512" hashValue="t3+gU6t1ERGF7xll/Ighn4PxwC8SLZIivGmfVUvhCOu0pjkUEI9+IzhU9Me3yV0PBpepthttqih7QirEbxkvLw==" saltValue="fWBZEa8tQIi2E+re5CP4nw==" spinCount="100000" content="1" objects="1"/>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20</xdr:row>
      <xdr:rowOff>57149</xdr:rowOff>
    </xdr:from>
    <xdr:to>
      <xdr:col>1</xdr:col>
      <xdr:colOff>123825</xdr:colOff>
      <xdr:row>20</xdr:row>
      <xdr:rowOff>142874</xdr:rowOff>
    </xdr:to>
    <xdr:sp macro="" textlink="">
      <xdr:nvSpPr>
        <xdr:cNvPr id="2" name="Oval 1"/>
        <xdr:cNvSpPr/>
      </xdr:nvSpPr>
      <xdr:spPr>
        <a:xfrm>
          <a:off x="657225" y="3209924"/>
          <a:ext cx="76200" cy="85725"/>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7518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DMT%20-%20Chemical%20user%20refinement%20v0.2%20(A5993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DRAT%20-%20APVMA%20Assessments%20v0.2%20(A6521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se details"/>
      <sheetName val="SDMT Conditions"/>
      <sheetName val="P1 - Risk Re-assessment"/>
      <sheetName val="P2 - Risk Re-assessment"/>
      <sheetName val="Deposition curves"/>
      <sheetName val="Products"/>
      <sheetName val="Barrier"/>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essment details"/>
      <sheetName val="Label instructions"/>
      <sheetName val="Boom"/>
      <sheetName val="Boom (lower rate)"/>
      <sheetName val="Vertical (&gt;2 fully foliated)"/>
      <sheetName val="Vertical (&gt;2 non-foliated)"/>
      <sheetName val="Vertical (&lt;=2)"/>
      <sheetName val="Aerial FW"/>
      <sheetName val="Aerial Heli"/>
      <sheetName val="Standard Dep Curv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2" t="str">
            <v>Canopies 2 metres and smaller</v>
          </cell>
        </row>
        <row r="3">
          <cell r="B3" t="str">
            <v>Canopies taller than 2 metres (non-fully foliated)</v>
          </cell>
        </row>
        <row r="4">
          <cell r="B4" t="str">
            <v>Canopies taller than 2 metres (fully foliated)</v>
          </cell>
        </row>
        <row r="5">
          <cell r="B5" t="str">
            <v>FINE</v>
          </cell>
        </row>
        <row r="6">
          <cell r="B6" t="str">
            <v>MEDIUM</v>
          </cell>
        </row>
        <row r="7">
          <cell r="B7" t="str">
            <v>COARSE</v>
          </cell>
        </row>
        <row r="8">
          <cell r="B8" t="str">
            <v>VERY COARSE</v>
          </cell>
        </row>
        <row r="9">
          <cell r="B9" t="str">
            <v>EXTREMELY COARSE</v>
          </cell>
        </row>
        <row r="10">
          <cell r="B10" t="str">
            <v>ULTRA COARSE</v>
          </cell>
        </row>
        <row r="11">
          <cell r="B11" t="str">
            <v>FINE</v>
          </cell>
        </row>
        <row r="12">
          <cell r="B12" t="str">
            <v>MEDIUM</v>
          </cell>
        </row>
        <row r="13">
          <cell r="B13" t="str">
            <v>COARSE</v>
          </cell>
        </row>
        <row r="14">
          <cell r="B14" t="str">
            <v>VERY COARSE</v>
          </cell>
        </row>
        <row r="15">
          <cell r="B15" t="str">
            <v>EXTREMELY COARSE</v>
          </cell>
        </row>
        <row r="16">
          <cell r="B16" t="str">
            <v>ULTRA COARSE</v>
          </cell>
        </row>
        <row r="17">
          <cell r="B17" t="str">
            <v>FINE</v>
          </cell>
        </row>
        <row r="18">
          <cell r="B18" t="str">
            <v>MEDIUM</v>
          </cell>
        </row>
        <row r="19">
          <cell r="B19" t="str">
            <v>COARSE</v>
          </cell>
        </row>
        <row r="20">
          <cell r="B20" t="str">
            <v>VERY COARSE</v>
          </cell>
        </row>
        <row r="21">
          <cell r="B21" t="str">
            <v>EXTREMELY COARSE</v>
          </cell>
        </row>
        <row r="22">
          <cell r="B22" t="str">
            <v>ULTRA COARSE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tabSelected="1" workbookViewId="0">
      <selection sqref="A1:M1"/>
    </sheetView>
  </sheetViews>
  <sheetFormatPr defaultRowHeight="15" x14ac:dyDescent="0.25"/>
  <cols>
    <col min="2" max="2" width="2.5703125" customWidth="1"/>
    <col min="13" max="13" width="13.140625" customWidth="1"/>
  </cols>
  <sheetData>
    <row r="1" spans="1:13" ht="23.25" x14ac:dyDescent="0.35">
      <c r="A1" s="24" t="s">
        <v>33</v>
      </c>
      <c r="B1" s="24"/>
      <c r="C1" s="24"/>
      <c r="D1" s="24"/>
      <c r="E1" s="24"/>
      <c r="F1" s="24"/>
      <c r="G1" s="24"/>
      <c r="H1" s="24"/>
      <c r="I1" s="24"/>
      <c r="J1" s="24"/>
      <c r="K1" s="24"/>
      <c r="L1" s="24"/>
      <c r="M1" s="24"/>
    </row>
    <row r="2" spans="1:13" x14ac:dyDescent="0.25">
      <c r="A2" s="25" t="s">
        <v>32</v>
      </c>
      <c r="B2" s="25"/>
      <c r="C2" s="25"/>
      <c r="D2" s="25"/>
      <c r="E2" s="25"/>
      <c r="F2" s="25"/>
      <c r="G2" s="25"/>
      <c r="H2" s="25"/>
      <c r="I2" s="25"/>
      <c r="J2" s="25"/>
      <c r="K2" s="25"/>
      <c r="L2" s="25"/>
      <c r="M2" s="25"/>
    </row>
    <row r="3" spans="1:13" x14ac:dyDescent="0.25">
      <c r="A3" s="25" t="s">
        <v>49</v>
      </c>
      <c r="B3" s="25"/>
      <c r="C3" s="25"/>
      <c r="D3" s="25"/>
      <c r="E3" s="25"/>
      <c r="F3" s="25"/>
      <c r="G3" s="25"/>
      <c r="H3" s="25"/>
      <c r="I3" s="25"/>
      <c r="J3" s="25"/>
      <c r="K3" s="25"/>
      <c r="L3" s="25"/>
      <c r="M3" s="25"/>
    </row>
    <row r="5" spans="1:13" ht="30" customHeight="1" x14ac:dyDescent="0.25">
      <c r="A5" s="26" t="s">
        <v>34</v>
      </c>
      <c r="B5" s="26"/>
      <c r="C5" s="26"/>
      <c r="D5" s="26"/>
      <c r="E5" s="26"/>
      <c r="F5" s="26"/>
      <c r="G5" s="26"/>
      <c r="H5" s="26"/>
      <c r="I5" s="26"/>
      <c r="J5" s="26"/>
      <c r="K5" s="26"/>
      <c r="L5" s="26"/>
      <c r="M5" s="26"/>
    </row>
    <row r="6" spans="1:13" ht="5.0999999999999996" customHeight="1" x14ac:dyDescent="0.25">
      <c r="A6" s="19"/>
      <c r="B6" s="19"/>
      <c r="C6" s="19"/>
      <c r="D6" s="19"/>
      <c r="E6" s="19"/>
      <c r="F6" s="19"/>
      <c r="G6" s="19"/>
      <c r="H6" s="19"/>
      <c r="I6" s="19"/>
      <c r="J6" s="19"/>
      <c r="K6" s="19"/>
      <c r="L6" s="19"/>
      <c r="M6" s="19"/>
    </row>
    <row r="7" spans="1:13" ht="30" customHeight="1" x14ac:dyDescent="0.25">
      <c r="A7" s="26" t="s">
        <v>35</v>
      </c>
      <c r="B7" s="26"/>
      <c r="C7" s="26"/>
      <c r="D7" s="26"/>
      <c r="E7" s="26"/>
      <c r="F7" s="26"/>
      <c r="G7" s="26"/>
      <c r="H7" s="26"/>
      <c r="I7" s="26"/>
      <c r="J7" s="26"/>
      <c r="K7" s="26"/>
      <c r="L7" s="26"/>
      <c r="M7" s="26"/>
    </row>
    <row r="8" spans="1:13" ht="5.0999999999999996" customHeight="1" x14ac:dyDescent="0.25"/>
    <row r="9" spans="1:13" ht="30.75" customHeight="1" x14ac:dyDescent="0.25">
      <c r="A9" s="26" t="s">
        <v>36</v>
      </c>
      <c r="B9" s="26"/>
      <c r="C9" s="26"/>
      <c r="D9" s="26"/>
      <c r="E9" s="26"/>
      <c r="F9" s="26"/>
      <c r="G9" s="26"/>
      <c r="H9" s="26"/>
      <c r="I9" s="26"/>
      <c r="J9" s="26"/>
      <c r="K9" s="26"/>
      <c r="L9" s="26"/>
      <c r="M9" s="26"/>
    </row>
    <row r="10" spans="1:13" ht="15" customHeight="1" x14ac:dyDescent="0.25">
      <c r="A10" s="20"/>
      <c r="B10" s="21"/>
      <c r="C10" s="21"/>
      <c r="D10" s="21"/>
      <c r="E10" s="21"/>
      <c r="F10" s="21"/>
      <c r="G10" s="21"/>
      <c r="H10" s="21"/>
      <c r="I10" s="21"/>
      <c r="J10" s="21"/>
      <c r="K10" s="21"/>
      <c r="L10" s="21"/>
      <c r="M10" s="21"/>
    </row>
    <row r="11" spans="1:13" ht="15" customHeight="1" x14ac:dyDescent="0.25">
      <c r="A11" s="20" t="s">
        <v>37</v>
      </c>
      <c r="B11" s="21"/>
      <c r="C11" s="21"/>
      <c r="D11" s="21"/>
      <c r="E11" s="21"/>
      <c r="F11" s="21"/>
      <c r="G11" s="21"/>
      <c r="H11" s="21"/>
      <c r="I11" s="21"/>
      <c r="J11" s="21"/>
      <c r="K11" s="21"/>
      <c r="L11" s="21"/>
      <c r="M11" s="21"/>
    </row>
    <row r="12" spans="1:13" ht="5.0999999999999996" customHeight="1" x14ac:dyDescent="0.25"/>
    <row r="13" spans="1:13" x14ac:dyDescent="0.25">
      <c r="A13" t="s">
        <v>39</v>
      </c>
    </row>
    <row r="14" spans="1:13" ht="5.0999999999999996" customHeight="1" x14ac:dyDescent="0.25"/>
    <row r="15" spans="1:13" x14ac:dyDescent="0.25">
      <c r="A15" t="s">
        <v>40</v>
      </c>
    </row>
    <row r="16" spans="1:13" ht="5.0999999999999996" customHeight="1" x14ac:dyDescent="0.25"/>
    <row r="17" spans="1:3" x14ac:dyDescent="0.25">
      <c r="A17" t="s">
        <v>43</v>
      </c>
    </row>
    <row r="18" spans="1:3" ht="5.0999999999999996" customHeight="1" x14ac:dyDescent="0.25"/>
    <row r="19" spans="1:3" x14ac:dyDescent="0.25">
      <c r="A19" t="s">
        <v>44</v>
      </c>
    </row>
    <row r="21" spans="1:3" x14ac:dyDescent="0.25">
      <c r="A21" t="s">
        <v>38</v>
      </c>
      <c r="C21" t="s">
        <v>42</v>
      </c>
    </row>
    <row r="22" spans="1:3" x14ac:dyDescent="0.25">
      <c r="C22" t="s">
        <v>41</v>
      </c>
    </row>
  </sheetData>
  <sheetProtection algorithmName="SHA-512" hashValue="YzoRRQ59e79zhbuOmp7/GfqQBV3wK7gcE+rwwYxAgyFmPoDtKkDWSj4VWCBIE/zJie2y7ebqjAWb3reT5l2ZCQ==" saltValue="BhAdbyWrxger9rq3Y4SFeQ==" spinCount="100000" sheet="1" objects="1" scenarios="1" selectLockedCells="1"/>
  <mergeCells count="6">
    <mergeCell ref="A9:M9"/>
    <mergeCell ref="A1:M1"/>
    <mergeCell ref="A2:M2"/>
    <mergeCell ref="A3:M3"/>
    <mergeCell ref="A5:M5"/>
    <mergeCell ref="A7:M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workbookViewId="0">
      <selection activeCell="C1" sqref="C1"/>
    </sheetView>
  </sheetViews>
  <sheetFormatPr defaultRowHeight="15" x14ac:dyDescent="0.25"/>
  <cols>
    <col min="2" max="2" width="21.5703125" customWidth="1"/>
    <col min="3" max="5" width="19.42578125" customWidth="1"/>
    <col min="6" max="6" width="21.5703125" customWidth="1"/>
    <col min="7" max="9" width="19.42578125" customWidth="1"/>
    <col min="10" max="10" width="21.5703125" customWidth="1"/>
    <col min="11" max="13" width="19.42578125" customWidth="1"/>
    <col min="14" max="14" width="17.28515625" bestFit="1" customWidth="1"/>
    <col min="15" max="15" width="34.7109375" bestFit="1" customWidth="1"/>
    <col min="16" max="16" width="17.28515625" bestFit="1" customWidth="1"/>
    <col min="17" max="17" width="34.7109375" bestFit="1" customWidth="1"/>
    <col min="18" max="18" width="17.28515625" bestFit="1" customWidth="1"/>
    <col min="19" max="19" width="34.7109375" bestFit="1" customWidth="1"/>
  </cols>
  <sheetData>
    <row r="1" spans="1:21" ht="46.5" customHeight="1" x14ac:dyDescent="0.25">
      <c r="A1" s="28" t="s">
        <v>17</v>
      </c>
      <c r="B1" s="28"/>
      <c r="C1" s="22"/>
      <c r="D1" s="11"/>
    </row>
    <row r="2" spans="1:21" x14ac:dyDescent="0.25">
      <c r="A2" s="29" t="s">
        <v>11</v>
      </c>
      <c r="B2" s="29"/>
      <c r="C2" s="23" t="s">
        <v>4</v>
      </c>
      <c r="D2" s="12"/>
    </row>
    <row r="3" spans="1:21" x14ac:dyDescent="0.25">
      <c r="A3" s="29" t="s">
        <v>12</v>
      </c>
      <c r="B3" s="29"/>
      <c r="C3" s="23" t="s">
        <v>5</v>
      </c>
      <c r="D3" s="12"/>
    </row>
    <row r="4" spans="1:21" x14ac:dyDescent="0.25">
      <c r="A4" s="27" t="s">
        <v>24</v>
      </c>
      <c r="B4" s="27"/>
      <c r="C4" s="22" t="s">
        <v>45</v>
      </c>
      <c r="D4" s="12"/>
    </row>
    <row r="5" spans="1:21" x14ac:dyDescent="0.25">
      <c r="A5" s="27" t="s">
        <v>23</v>
      </c>
      <c r="B5" s="27"/>
      <c r="C5" s="22" t="s">
        <v>48</v>
      </c>
      <c r="D5" s="12"/>
    </row>
    <row r="6" spans="1:21" x14ac:dyDescent="0.25">
      <c r="A6" s="27" t="s">
        <v>25</v>
      </c>
      <c r="B6" s="27"/>
      <c r="C6" s="22" t="s">
        <v>46</v>
      </c>
      <c r="D6" s="12"/>
    </row>
    <row r="7" spans="1:21" x14ac:dyDescent="0.25">
      <c r="A7" s="27" t="s">
        <v>26</v>
      </c>
      <c r="B7" s="27"/>
      <c r="C7" s="22" t="s">
        <v>47</v>
      </c>
      <c r="D7" s="12"/>
    </row>
    <row r="9" spans="1:21" ht="15" customHeight="1" x14ac:dyDescent="0.25">
      <c r="A9" s="27" t="s">
        <v>18</v>
      </c>
      <c r="B9" s="28" t="str">
        <f>CONCATENATE("Candidate DSD Input Measurements (",C1,")")</f>
        <v>Candidate DSD Input Measurements ()</v>
      </c>
      <c r="C9" s="28"/>
      <c r="D9" s="28"/>
      <c r="E9" s="28"/>
      <c r="F9" s="28" t="str">
        <f>CONCATENATE("FIRST ASAE REFERENCE DSD (",C2,")")</f>
        <v>FIRST ASAE REFERENCE DSD (M-C)</v>
      </c>
      <c r="G9" s="28"/>
      <c r="H9" s="28"/>
      <c r="I9" s="28"/>
      <c r="J9" s="28" t="str">
        <f>CONCATENATE("SECOND ASAE REFERENCE DSD (",C3,")")</f>
        <v>SECOND ASAE REFERENCE DSD (C-VC)</v>
      </c>
      <c r="K9" s="28"/>
      <c r="L9" s="28"/>
      <c r="M9" s="28"/>
      <c r="N9" s="28" t="str">
        <f>CONCATENATE("Candidate DSD Input Measurements (",C1,")")</f>
        <v>Candidate DSD Input Measurements ()</v>
      </c>
      <c r="O9" s="28"/>
      <c r="P9" s="28" t="str">
        <f>CONCATENATE("FIRST ASAE REFERENCE DSD (",C2,")")</f>
        <v>FIRST ASAE REFERENCE DSD (M-C)</v>
      </c>
      <c r="Q9" s="28"/>
      <c r="R9" s="28" t="str">
        <f>CONCATENATE("SECOND ASAE REFERENCE DSD (",C3,")")</f>
        <v>SECOND ASAE REFERENCE DSD (C-VC)</v>
      </c>
      <c r="S9" s="28"/>
      <c r="T9" s="15"/>
      <c r="U9" s="15"/>
    </row>
    <row r="10" spans="1:21" ht="15" customHeight="1" x14ac:dyDescent="0.25">
      <c r="A10" s="27"/>
      <c r="B10" s="30" t="str">
        <f>IF(C5="","",IF(C5="Mean size in bin","Mean Droplet Size (microns)","Maximum Droplet Size (microns)"))</f>
        <v>Mean Droplet Size (microns)</v>
      </c>
      <c r="C10" s="27" t="str">
        <f>IF(C7="","",IF(C7="Fraction",CONCATENATE(C6," Volume Fraction"),CONCATENATE(C6," Volume Percentage")))</f>
        <v>Incremental Volume Fraction</v>
      </c>
      <c r="D10" s="27"/>
      <c r="E10" s="27"/>
      <c r="F10" s="30" t="str">
        <f>IF(C5="","",IF(C5="Mean size in bin","Mean Droplet Size (microns)","Maximum Droplet Size (microns)"))</f>
        <v>Mean Droplet Size (microns)</v>
      </c>
      <c r="G10" s="27" t="str">
        <f>IF(C7="","",IF(C7="Fraction",CONCATENATE(C6," Volume Fraction"),CONCATENATE(C6," Volume Percentage")))</f>
        <v>Incremental Volume Fraction</v>
      </c>
      <c r="H10" s="27"/>
      <c r="I10" s="27"/>
      <c r="J10" s="30" t="str">
        <f>IF(C5="","",IF(C5="Mean size in bin","Mean Droplet Size (microns)","Maximum Droplet Size (microns)"))</f>
        <v>Mean Droplet Size (microns)</v>
      </c>
      <c r="K10" s="27" t="str">
        <f>IF(C7="","",IF(C7="Fraction",CONCATENATE(C6," Volume Fraction"),CONCATENATE(C6," Volume Percentage")))</f>
        <v>Incremental Volume Fraction</v>
      </c>
      <c r="L10" s="27"/>
      <c r="M10" s="27"/>
      <c r="N10" s="28"/>
      <c r="O10" s="28"/>
      <c r="P10" s="28"/>
      <c r="Q10" s="28"/>
      <c r="R10" s="28"/>
      <c r="S10" s="28"/>
    </row>
    <row r="11" spans="1:21" x14ac:dyDescent="0.25">
      <c r="A11" s="27"/>
      <c r="B11" s="30"/>
      <c r="C11" s="13" t="str">
        <f>IF(C4="Three replicates","Replicate 1","Replicate average")</f>
        <v>Replicate 1</v>
      </c>
      <c r="D11" s="13" t="s">
        <v>27</v>
      </c>
      <c r="E11" s="13" t="s">
        <v>28</v>
      </c>
      <c r="F11" s="30"/>
      <c r="G11" s="13" t="str">
        <f>IF(C4="Three replicates","Replicate 1","Replicate average")</f>
        <v>Replicate 1</v>
      </c>
      <c r="H11" s="13" t="s">
        <v>27</v>
      </c>
      <c r="I11" s="13" t="s">
        <v>28</v>
      </c>
      <c r="J11" s="30"/>
      <c r="K11" s="13" t="str">
        <f>IF(C4="Three replicates","Replicate 1","Replicate average")</f>
        <v>Replicate 1</v>
      </c>
      <c r="L11" s="13" t="s">
        <v>27</v>
      </c>
      <c r="M11" s="13" t="s">
        <v>28</v>
      </c>
      <c r="N11" s="13" t="s">
        <v>30</v>
      </c>
      <c r="O11" s="13" t="s">
        <v>31</v>
      </c>
      <c r="P11" s="13" t="s">
        <v>30</v>
      </c>
      <c r="Q11" s="13" t="s">
        <v>31</v>
      </c>
      <c r="R11" s="13" t="s">
        <v>30</v>
      </c>
      <c r="S11" s="13" t="s">
        <v>31</v>
      </c>
    </row>
    <row r="12" spans="1:21" x14ac:dyDescent="0.25">
      <c r="A12">
        <v>1</v>
      </c>
      <c r="B12" s="16"/>
      <c r="C12" s="16"/>
      <c r="D12" s="16"/>
      <c r="E12" s="16"/>
      <c r="F12" s="16"/>
      <c r="G12" s="16"/>
      <c r="H12" s="16"/>
      <c r="I12" s="16"/>
      <c r="J12" s="16"/>
      <c r="K12" s="16"/>
      <c r="L12" s="16"/>
      <c r="M12" s="16"/>
      <c r="N12" s="2" t="str">
        <f>IF(B12="","",IF($C$5="Mean size in bin",B12,(B12-((B13-B12)/2))))</f>
        <v/>
      </c>
      <c r="O12" s="2" t="str">
        <f>IF(C12="","",IF(AND($C$6="Cumulative",$C$7="Fraction"),AVERAGE(C12:E12),IF(AND($C$6="Incremental",$C$7="Fraction"),AVERAGE(C12:E12),IF(AND($C$6="Incremental",$C$7="Percentage"),AVERAGE(C12:E12)/100,AVERAGE(C12:E12)/100))))</f>
        <v/>
      </c>
      <c r="P12" s="18" t="str">
        <f>IF(F12="","",IF($C$5="Mean size in bin",F12,(F12-((F13-F12)/2))))</f>
        <v/>
      </c>
      <c r="Q12" s="2" t="str">
        <f>IF(G12="","",IF(AND($C$6="Cumulative",$C$7="Fraction"),AVERAGE(G12:I12),IF(AND($C$6="Incremental",$C$7="Fraction"),AVERAGE(G12:I12),IF(AND($C$6="Incremental",$C$7="Percentage"),AVERAGE(G12:I12)/100,AVERAGE(G12:I12)/100))))</f>
        <v/>
      </c>
      <c r="R12" s="18" t="str">
        <f>IF(J12="","",IF($C$5="Mean size in bin",J12,(J12-((J13-J12)/2))))</f>
        <v/>
      </c>
      <c r="S12" s="2" t="str">
        <f>IF(K12="","",IF(AND($C$6="Cumulative",$C$7="Fraction"),AVERAGE(K12:M12),IF(AND($C$6="Incremental",$C$7="Fraction"),AVERAGE(K12:M12),IF(AND($C$6="Incremental",$C$7="Percentage"),AVERAGE(K12:M12)/100,AVERAGE(K12:M12)/100))))</f>
        <v/>
      </c>
    </row>
    <row r="13" spans="1:21" x14ac:dyDescent="0.25">
      <c r="A13">
        <v>2</v>
      </c>
      <c r="B13" s="16"/>
      <c r="C13" s="16"/>
      <c r="D13" s="16"/>
      <c r="E13" s="16"/>
      <c r="F13" s="16"/>
      <c r="G13" s="16"/>
      <c r="H13" s="16"/>
      <c r="I13" s="16"/>
      <c r="J13" s="16"/>
      <c r="K13" s="16"/>
      <c r="L13" s="16"/>
      <c r="M13" s="16"/>
      <c r="N13" s="2" t="str">
        <f>IF(B13="","",IF($C$5="Mean size in bin",B13,(B12+((B13-B12)/2))))</f>
        <v/>
      </c>
      <c r="O13" s="2" t="str">
        <f>IF(C13="","",IF(AND($C$6="Cumulative",$C$7="Fraction"),AVERAGE(C13:E13),IF(AND($C$6="Incremental",$C$7="Fraction"),AVERAGE(C13:E13)+O12,IF(AND($C$6="Incremental",$C$7="Percentage"),(AVERAGE(C13:E13)/100)+O12,AVERAGE(C13:E13)/100))))</f>
        <v/>
      </c>
      <c r="P13" s="18" t="str">
        <f>IF(F13="","",IF($C$5="Mean size in bin",F13,(F12+((F13-F12)/2))))</f>
        <v/>
      </c>
      <c r="Q13" s="2" t="str">
        <f>IF(G13="","",IF(AND($C$6="Cumulative",$C$7="Fraction"),AVERAGE(G13:I13),IF(AND($C$6="Incremental",$C$7="Fraction"),AVERAGE(G13:I13)+Q12,IF(AND($C$6="Incremental",$C$7="Percentage"),(AVERAGE(G13:I13)/100)+Q12,AVERAGE(G13:I13)/100))))</f>
        <v/>
      </c>
      <c r="R13" s="18" t="str">
        <f>IF(J13="","",IF($C$5="Mean size in bin",J13,(J12+((J13-J12)/2))))</f>
        <v/>
      </c>
      <c r="S13" s="2" t="str">
        <f>IF(K13="","",IF(AND($C$6="Cumulative",$C$7="Fraction"),AVERAGE(K13:M13),IF(AND($C$6="Incremental",$C$7="Fraction"),AVERAGE(K13:M13)+S12,IF(AND($C$6="Incremental",$C$7="Percentage"),(AVERAGE(K13:M13)/100)+S12,AVERAGE(K13:M13)/100))))</f>
        <v/>
      </c>
    </row>
    <row r="14" spans="1:21" x14ac:dyDescent="0.25">
      <c r="A14">
        <v>3</v>
      </c>
      <c r="B14" s="16"/>
      <c r="C14" s="16"/>
      <c r="D14" s="16"/>
      <c r="E14" s="16"/>
      <c r="F14" s="16"/>
      <c r="G14" s="16"/>
      <c r="H14" s="16"/>
      <c r="I14" s="16"/>
      <c r="J14" s="16"/>
      <c r="K14" s="16"/>
      <c r="L14" s="16"/>
      <c r="M14" s="16"/>
      <c r="N14" s="18" t="str">
        <f t="shared" ref="N14:N77" si="0">IF(B14="","",IF($C$5="Mean size in bin",B14,(B13+((B14-B13)/2))))</f>
        <v/>
      </c>
      <c r="O14" s="2" t="str">
        <f t="shared" ref="O14:O77" si="1">IF(C14="","",IF(AND($C$6="Cumulative",$C$7="Fraction"),AVERAGE(C14:E14),IF(AND($C$6="Incremental",$C$7="Fraction"),AVERAGE(C14:E14)+O13,IF(AND($C$6="Incremental",$C$7="Percentage"),(AVERAGE(C14:E14)/100)+O13,AVERAGE(C14:E14)/100))))</f>
        <v/>
      </c>
      <c r="P14" s="18" t="str">
        <f t="shared" ref="P14:P77" si="2">IF(F14="","",IF($C$5="Mean size in bin",F14,(F13+((F14-F13)/2))))</f>
        <v/>
      </c>
      <c r="Q14" s="2" t="str">
        <f t="shared" ref="Q14:Q77" si="3">IF(G14="","",IF(AND($C$6="Cumulative",$C$7="Fraction"),AVERAGE(G14:I14),IF(AND($C$6="Incremental",$C$7="Fraction"),AVERAGE(G14:I14)+Q13,IF(AND($C$6="Incremental",$C$7="Percentage"),(AVERAGE(G14:I14)/100)+Q13,AVERAGE(G14:I14)/100))))</f>
        <v/>
      </c>
      <c r="R14" s="18" t="str">
        <f t="shared" ref="R14:R77" si="4">IF(J14="","",IF($C$5="Mean size in bin",J14,(J13+((J14-J13)/2))))</f>
        <v/>
      </c>
      <c r="S14" s="2" t="str">
        <f t="shared" ref="S14:S77" si="5">IF(K14="","",IF(AND($C$6="Cumulative",$C$7="Fraction"),AVERAGE(K14:M14),IF(AND($C$6="Incremental",$C$7="Fraction"),AVERAGE(K14:M14)+S13,IF(AND($C$6="Incremental",$C$7="Percentage"),(AVERAGE(K14:M14)/100)+S13,AVERAGE(K14:M14)/100))))</f>
        <v/>
      </c>
    </row>
    <row r="15" spans="1:21" x14ac:dyDescent="0.25">
      <c r="A15">
        <v>4</v>
      </c>
      <c r="B15" s="16"/>
      <c r="C15" s="16"/>
      <c r="D15" s="16"/>
      <c r="E15" s="16"/>
      <c r="F15" s="16"/>
      <c r="G15" s="16"/>
      <c r="H15" s="16"/>
      <c r="I15" s="16"/>
      <c r="J15" s="16"/>
      <c r="K15" s="16"/>
      <c r="L15" s="16"/>
      <c r="M15" s="16"/>
      <c r="N15" s="18" t="str">
        <f t="shared" si="0"/>
        <v/>
      </c>
      <c r="O15" s="2" t="str">
        <f t="shared" si="1"/>
        <v/>
      </c>
      <c r="P15" s="18" t="str">
        <f t="shared" si="2"/>
        <v/>
      </c>
      <c r="Q15" s="2" t="str">
        <f t="shared" si="3"/>
        <v/>
      </c>
      <c r="R15" s="18" t="str">
        <f t="shared" si="4"/>
        <v/>
      </c>
      <c r="S15" s="2" t="str">
        <f t="shared" si="5"/>
        <v/>
      </c>
    </row>
    <row r="16" spans="1:21" x14ac:dyDescent="0.25">
      <c r="A16">
        <v>5</v>
      </c>
      <c r="B16" s="16"/>
      <c r="C16" s="16"/>
      <c r="D16" s="16"/>
      <c r="E16" s="16"/>
      <c r="F16" s="16"/>
      <c r="G16" s="16"/>
      <c r="H16" s="16"/>
      <c r="I16" s="16"/>
      <c r="J16" s="16"/>
      <c r="K16" s="16"/>
      <c r="L16" s="16"/>
      <c r="M16" s="16"/>
      <c r="N16" s="18" t="str">
        <f t="shared" si="0"/>
        <v/>
      </c>
      <c r="O16" s="2" t="str">
        <f t="shared" si="1"/>
        <v/>
      </c>
      <c r="P16" s="18" t="str">
        <f t="shared" si="2"/>
        <v/>
      </c>
      <c r="Q16" s="2" t="str">
        <f t="shared" si="3"/>
        <v/>
      </c>
      <c r="R16" s="18" t="str">
        <f t="shared" si="4"/>
        <v/>
      </c>
      <c r="S16" s="2" t="str">
        <f t="shared" si="5"/>
        <v/>
      </c>
    </row>
    <row r="17" spans="1:19" x14ac:dyDescent="0.25">
      <c r="A17">
        <v>6</v>
      </c>
      <c r="B17" s="16"/>
      <c r="C17" s="16"/>
      <c r="D17" s="16"/>
      <c r="E17" s="16"/>
      <c r="F17" s="16"/>
      <c r="G17" s="16"/>
      <c r="H17" s="16"/>
      <c r="I17" s="16"/>
      <c r="J17" s="16"/>
      <c r="K17" s="16"/>
      <c r="L17" s="16"/>
      <c r="M17" s="16"/>
      <c r="N17" s="18" t="str">
        <f t="shared" si="0"/>
        <v/>
      </c>
      <c r="O17" s="2" t="str">
        <f t="shared" si="1"/>
        <v/>
      </c>
      <c r="P17" s="18" t="str">
        <f t="shared" si="2"/>
        <v/>
      </c>
      <c r="Q17" s="2" t="str">
        <f t="shared" si="3"/>
        <v/>
      </c>
      <c r="R17" s="18" t="str">
        <f t="shared" si="4"/>
        <v/>
      </c>
      <c r="S17" s="2" t="str">
        <f t="shared" si="5"/>
        <v/>
      </c>
    </row>
    <row r="18" spans="1:19" x14ac:dyDescent="0.25">
      <c r="A18">
        <v>7</v>
      </c>
      <c r="B18" s="16"/>
      <c r="C18" s="16"/>
      <c r="D18" s="16"/>
      <c r="E18" s="16"/>
      <c r="F18" s="16"/>
      <c r="G18" s="16"/>
      <c r="H18" s="16"/>
      <c r="I18" s="16"/>
      <c r="J18" s="16"/>
      <c r="K18" s="16"/>
      <c r="L18" s="16"/>
      <c r="M18" s="16"/>
      <c r="N18" s="18" t="str">
        <f t="shared" si="0"/>
        <v/>
      </c>
      <c r="O18" s="2" t="str">
        <f t="shared" si="1"/>
        <v/>
      </c>
      <c r="P18" s="18" t="str">
        <f t="shared" si="2"/>
        <v/>
      </c>
      <c r="Q18" s="2" t="str">
        <f t="shared" si="3"/>
        <v/>
      </c>
      <c r="R18" s="18" t="str">
        <f t="shared" si="4"/>
        <v/>
      </c>
      <c r="S18" s="2" t="str">
        <f t="shared" si="5"/>
        <v/>
      </c>
    </row>
    <row r="19" spans="1:19" x14ac:dyDescent="0.25">
      <c r="A19">
        <v>8</v>
      </c>
      <c r="B19" s="16"/>
      <c r="C19" s="16"/>
      <c r="D19" s="16"/>
      <c r="E19" s="16"/>
      <c r="F19" s="16"/>
      <c r="G19" s="16"/>
      <c r="H19" s="16"/>
      <c r="I19" s="16"/>
      <c r="J19" s="16"/>
      <c r="K19" s="16"/>
      <c r="L19" s="16"/>
      <c r="M19" s="16"/>
      <c r="N19" s="18" t="str">
        <f t="shared" si="0"/>
        <v/>
      </c>
      <c r="O19" s="2" t="str">
        <f t="shared" si="1"/>
        <v/>
      </c>
      <c r="P19" s="18" t="str">
        <f t="shared" si="2"/>
        <v/>
      </c>
      <c r="Q19" s="2" t="str">
        <f t="shared" si="3"/>
        <v/>
      </c>
      <c r="R19" s="18" t="str">
        <f t="shared" si="4"/>
        <v/>
      </c>
      <c r="S19" s="2" t="str">
        <f t="shared" si="5"/>
        <v/>
      </c>
    </row>
    <row r="20" spans="1:19" x14ac:dyDescent="0.25">
      <c r="A20">
        <v>9</v>
      </c>
      <c r="B20" s="16"/>
      <c r="C20" s="16"/>
      <c r="D20" s="16"/>
      <c r="E20" s="16"/>
      <c r="F20" s="16"/>
      <c r="G20" s="16"/>
      <c r="H20" s="16"/>
      <c r="I20" s="16"/>
      <c r="J20" s="16"/>
      <c r="K20" s="16"/>
      <c r="L20" s="16"/>
      <c r="M20" s="16"/>
      <c r="N20" s="18" t="str">
        <f t="shared" si="0"/>
        <v/>
      </c>
      <c r="O20" s="2" t="str">
        <f t="shared" si="1"/>
        <v/>
      </c>
      <c r="P20" s="18" t="str">
        <f t="shared" si="2"/>
        <v/>
      </c>
      <c r="Q20" s="2" t="str">
        <f t="shared" si="3"/>
        <v/>
      </c>
      <c r="R20" s="18" t="str">
        <f t="shared" si="4"/>
        <v/>
      </c>
      <c r="S20" s="2" t="str">
        <f t="shared" si="5"/>
        <v/>
      </c>
    </row>
    <row r="21" spans="1:19" x14ac:dyDescent="0.25">
      <c r="A21">
        <v>10</v>
      </c>
      <c r="B21" s="16"/>
      <c r="C21" s="16"/>
      <c r="D21" s="16"/>
      <c r="E21" s="16"/>
      <c r="F21" s="16"/>
      <c r="G21" s="16"/>
      <c r="H21" s="16"/>
      <c r="I21" s="16"/>
      <c r="J21" s="16"/>
      <c r="K21" s="16"/>
      <c r="L21" s="16"/>
      <c r="M21" s="16"/>
      <c r="N21" s="18" t="str">
        <f t="shared" si="0"/>
        <v/>
      </c>
      <c r="O21" s="2" t="str">
        <f t="shared" si="1"/>
        <v/>
      </c>
      <c r="P21" s="18" t="str">
        <f t="shared" si="2"/>
        <v/>
      </c>
      <c r="Q21" s="2" t="str">
        <f t="shared" si="3"/>
        <v/>
      </c>
      <c r="R21" s="18" t="str">
        <f t="shared" si="4"/>
        <v/>
      </c>
      <c r="S21" s="2" t="str">
        <f t="shared" si="5"/>
        <v/>
      </c>
    </row>
    <row r="22" spans="1:19" x14ac:dyDescent="0.25">
      <c r="A22">
        <v>11</v>
      </c>
      <c r="B22" s="16"/>
      <c r="C22" s="16"/>
      <c r="D22" s="16"/>
      <c r="E22" s="16"/>
      <c r="F22" s="16"/>
      <c r="G22" s="16"/>
      <c r="H22" s="16"/>
      <c r="I22" s="16"/>
      <c r="J22" s="16"/>
      <c r="K22" s="16"/>
      <c r="L22" s="16"/>
      <c r="M22" s="16"/>
      <c r="N22" s="18" t="str">
        <f t="shared" si="0"/>
        <v/>
      </c>
      <c r="O22" s="2" t="str">
        <f t="shared" si="1"/>
        <v/>
      </c>
      <c r="P22" s="18" t="str">
        <f t="shared" si="2"/>
        <v/>
      </c>
      <c r="Q22" s="2" t="str">
        <f t="shared" si="3"/>
        <v/>
      </c>
      <c r="R22" s="18" t="str">
        <f t="shared" si="4"/>
        <v/>
      </c>
      <c r="S22" s="2" t="str">
        <f t="shared" si="5"/>
        <v/>
      </c>
    </row>
    <row r="23" spans="1:19" x14ac:dyDescent="0.25">
      <c r="A23">
        <v>12</v>
      </c>
      <c r="B23" s="16"/>
      <c r="C23" s="16"/>
      <c r="D23" s="16"/>
      <c r="E23" s="16"/>
      <c r="F23" s="16"/>
      <c r="G23" s="16"/>
      <c r="H23" s="16"/>
      <c r="I23" s="16"/>
      <c r="J23" s="16"/>
      <c r="K23" s="16"/>
      <c r="L23" s="16"/>
      <c r="M23" s="16"/>
      <c r="N23" s="18" t="str">
        <f t="shared" si="0"/>
        <v/>
      </c>
      <c r="O23" s="2" t="str">
        <f t="shared" si="1"/>
        <v/>
      </c>
      <c r="P23" s="18" t="str">
        <f t="shared" si="2"/>
        <v/>
      </c>
      <c r="Q23" s="2" t="str">
        <f t="shared" si="3"/>
        <v/>
      </c>
      <c r="R23" s="18" t="str">
        <f t="shared" si="4"/>
        <v/>
      </c>
      <c r="S23" s="2" t="str">
        <f t="shared" si="5"/>
        <v/>
      </c>
    </row>
    <row r="24" spans="1:19" x14ac:dyDescent="0.25">
      <c r="A24">
        <v>13</v>
      </c>
      <c r="B24" s="16"/>
      <c r="C24" s="16"/>
      <c r="D24" s="16"/>
      <c r="E24" s="16"/>
      <c r="F24" s="16"/>
      <c r="G24" s="16"/>
      <c r="H24" s="16"/>
      <c r="I24" s="16"/>
      <c r="J24" s="16"/>
      <c r="K24" s="16"/>
      <c r="L24" s="16"/>
      <c r="M24" s="16"/>
      <c r="N24" s="18" t="str">
        <f t="shared" si="0"/>
        <v/>
      </c>
      <c r="O24" s="2" t="str">
        <f t="shared" si="1"/>
        <v/>
      </c>
      <c r="P24" s="18" t="str">
        <f t="shared" si="2"/>
        <v/>
      </c>
      <c r="Q24" s="2" t="str">
        <f t="shared" si="3"/>
        <v/>
      </c>
      <c r="R24" s="18" t="str">
        <f t="shared" si="4"/>
        <v/>
      </c>
      <c r="S24" s="2" t="str">
        <f t="shared" si="5"/>
        <v/>
      </c>
    </row>
    <row r="25" spans="1:19" x14ac:dyDescent="0.25">
      <c r="A25">
        <v>14</v>
      </c>
      <c r="B25" s="16"/>
      <c r="C25" s="16"/>
      <c r="D25" s="16"/>
      <c r="E25" s="16"/>
      <c r="F25" s="16"/>
      <c r="G25" s="16"/>
      <c r="H25" s="16"/>
      <c r="I25" s="16"/>
      <c r="J25" s="16"/>
      <c r="K25" s="16"/>
      <c r="L25" s="16"/>
      <c r="M25" s="16"/>
      <c r="N25" s="18" t="str">
        <f t="shared" si="0"/>
        <v/>
      </c>
      <c r="O25" s="2" t="str">
        <f t="shared" si="1"/>
        <v/>
      </c>
      <c r="P25" s="18" t="str">
        <f t="shared" si="2"/>
        <v/>
      </c>
      <c r="Q25" s="2" t="str">
        <f t="shared" si="3"/>
        <v/>
      </c>
      <c r="R25" s="18" t="str">
        <f t="shared" si="4"/>
        <v/>
      </c>
      <c r="S25" s="2" t="str">
        <f t="shared" si="5"/>
        <v/>
      </c>
    </row>
    <row r="26" spans="1:19" x14ac:dyDescent="0.25">
      <c r="A26">
        <v>15</v>
      </c>
      <c r="B26" s="16"/>
      <c r="C26" s="16"/>
      <c r="D26" s="16"/>
      <c r="E26" s="16"/>
      <c r="F26" s="16"/>
      <c r="G26" s="16"/>
      <c r="H26" s="16"/>
      <c r="I26" s="16"/>
      <c r="J26" s="16"/>
      <c r="K26" s="16"/>
      <c r="L26" s="16"/>
      <c r="M26" s="16"/>
      <c r="N26" s="18" t="str">
        <f t="shared" si="0"/>
        <v/>
      </c>
      <c r="O26" s="2" t="str">
        <f t="shared" si="1"/>
        <v/>
      </c>
      <c r="P26" s="18" t="str">
        <f t="shared" si="2"/>
        <v/>
      </c>
      <c r="Q26" s="2" t="str">
        <f t="shared" si="3"/>
        <v/>
      </c>
      <c r="R26" s="18" t="str">
        <f t="shared" si="4"/>
        <v/>
      </c>
      <c r="S26" s="2" t="str">
        <f t="shared" si="5"/>
        <v/>
      </c>
    </row>
    <row r="27" spans="1:19" x14ac:dyDescent="0.25">
      <c r="A27">
        <v>16</v>
      </c>
      <c r="B27" s="16"/>
      <c r="C27" s="16"/>
      <c r="D27" s="16"/>
      <c r="E27" s="16"/>
      <c r="F27" s="16"/>
      <c r="G27" s="16"/>
      <c r="H27" s="16"/>
      <c r="I27" s="16"/>
      <c r="J27" s="16"/>
      <c r="K27" s="16"/>
      <c r="L27" s="16"/>
      <c r="M27" s="16"/>
      <c r="N27" s="18" t="str">
        <f t="shared" si="0"/>
        <v/>
      </c>
      <c r="O27" s="2" t="str">
        <f t="shared" si="1"/>
        <v/>
      </c>
      <c r="P27" s="18" t="str">
        <f t="shared" si="2"/>
        <v/>
      </c>
      <c r="Q27" s="2" t="str">
        <f t="shared" si="3"/>
        <v/>
      </c>
      <c r="R27" s="18" t="str">
        <f t="shared" si="4"/>
        <v/>
      </c>
      <c r="S27" s="2" t="str">
        <f t="shared" si="5"/>
        <v/>
      </c>
    </row>
    <row r="28" spans="1:19" x14ac:dyDescent="0.25">
      <c r="A28">
        <v>17</v>
      </c>
      <c r="B28" s="16"/>
      <c r="C28" s="16"/>
      <c r="D28" s="16"/>
      <c r="E28" s="16"/>
      <c r="F28" s="16"/>
      <c r="G28" s="16"/>
      <c r="H28" s="16"/>
      <c r="I28" s="16"/>
      <c r="J28" s="16"/>
      <c r="K28" s="16"/>
      <c r="L28" s="16"/>
      <c r="M28" s="16"/>
      <c r="N28" s="18" t="str">
        <f t="shared" si="0"/>
        <v/>
      </c>
      <c r="O28" s="2" t="str">
        <f t="shared" si="1"/>
        <v/>
      </c>
      <c r="P28" s="18" t="str">
        <f t="shared" si="2"/>
        <v/>
      </c>
      <c r="Q28" s="2" t="str">
        <f t="shared" si="3"/>
        <v/>
      </c>
      <c r="R28" s="18" t="str">
        <f t="shared" si="4"/>
        <v/>
      </c>
      <c r="S28" s="2" t="str">
        <f t="shared" si="5"/>
        <v/>
      </c>
    </row>
    <row r="29" spans="1:19" x14ac:dyDescent="0.25">
      <c r="A29">
        <v>18</v>
      </c>
      <c r="B29" s="16"/>
      <c r="C29" s="16"/>
      <c r="D29" s="16"/>
      <c r="E29" s="16"/>
      <c r="F29" s="16"/>
      <c r="G29" s="16"/>
      <c r="H29" s="16"/>
      <c r="I29" s="16"/>
      <c r="J29" s="16"/>
      <c r="K29" s="16"/>
      <c r="L29" s="16"/>
      <c r="M29" s="16"/>
      <c r="N29" s="18" t="str">
        <f t="shared" si="0"/>
        <v/>
      </c>
      <c r="O29" s="2" t="str">
        <f t="shared" si="1"/>
        <v/>
      </c>
      <c r="P29" s="18" t="str">
        <f t="shared" si="2"/>
        <v/>
      </c>
      <c r="Q29" s="2" t="str">
        <f t="shared" si="3"/>
        <v/>
      </c>
      <c r="R29" s="18" t="str">
        <f t="shared" si="4"/>
        <v/>
      </c>
      <c r="S29" s="2" t="str">
        <f t="shared" si="5"/>
        <v/>
      </c>
    </row>
    <row r="30" spans="1:19" x14ac:dyDescent="0.25">
      <c r="A30">
        <v>19</v>
      </c>
      <c r="B30" s="16"/>
      <c r="C30" s="16"/>
      <c r="D30" s="16"/>
      <c r="E30" s="16"/>
      <c r="F30" s="16"/>
      <c r="G30" s="16"/>
      <c r="H30" s="16"/>
      <c r="I30" s="16"/>
      <c r="J30" s="16"/>
      <c r="K30" s="16"/>
      <c r="L30" s="16"/>
      <c r="M30" s="16"/>
      <c r="N30" s="18" t="str">
        <f t="shared" si="0"/>
        <v/>
      </c>
      <c r="O30" s="2" t="str">
        <f t="shared" si="1"/>
        <v/>
      </c>
      <c r="P30" s="18" t="str">
        <f t="shared" si="2"/>
        <v/>
      </c>
      <c r="Q30" s="2" t="str">
        <f t="shared" si="3"/>
        <v/>
      </c>
      <c r="R30" s="18" t="str">
        <f t="shared" si="4"/>
        <v/>
      </c>
      <c r="S30" s="2" t="str">
        <f t="shared" si="5"/>
        <v/>
      </c>
    </row>
    <row r="31" spans="1:19" x14ac:dyDescent="0.25">
      <c r="A31">
        <v>20</v>
      </c>
      <c r="B31" s="16"/>
      <c r="C31" s="16"/>
      <c r="D31" s="16"/>
      <c r="E31" s="16"/>
      <c r="F31" s="16"/>
      <c r="G31" s="16"/>
      <c r="H31" s="16"/>
      <c r="I31" s="16"/>
      <c r="J31" s="16"/>
      <c r="K31" s="16"/>
      <c r="L31" s="16"/>
      <c r="M31" s="16"/>
      <c r="N31" s="18" t="str">
        <f t="shared" si="0"/>
        <v/>
      </c>
      <c r="O31" s="2" t="str">
        <f t="shared" si="1"/>
        <v/>
      </c>
      <c r="P31" s="18" t="str">
        <f t="shared" si="2"/>
        <v/>
      </c>
      <c r="Q31" s="2" t="str">
        <f t="shared" si="3"/>
        <v/>
      </c>
      <c r="R31" s="18" t="str">
        <f t="shared" si="4"/>
        <v/>
      </c>
      <c r="S31" s="2" t="str">
        <f t="shared" si="5"/>
        <v/>
      </c>
    </row>
    <row r="32" spans="1:19" x14ac:dyDescent="0.25">
      <c r="A32">
        <v>21</v>
      </c>
      <c r="B32" s="16"/>
      <c r="C32" s="16"/>
      <c r="D32" s="16"/>
      <c r="E32" s="16"/>
      <c r="F32" s="16"/>
      <c r="G32" s="16"/>
      <c r="H32" s="16"/>
      <c r="I32" s="16"/>
      <c r="J32" s="16"/>
      <c r="K32" s="16"/>
      <c r="L32" s="16"/>
      <c r="M32" s="16"/>
      <c r="N32" s="18" t="str">
        <f t="shared" si="0"/>
        <v/>
      </c>
      <c r="O32" s="2" t="str">
        <f t="shared" si="1"/>
        <v/>
      </c>
      <c r="P32" s="18" t="str">
        <f t="shared" si="2"/>
        <v/>
      </c>
      <c r="Q32" s="2" t="str">
        <f t="shared" si="3"/>
        <v/>
      </c>
      <c r="R32" s="18" t="str">
        <f t="shared" si="4"/>
        <v/>
      </c>
      <c r="S32" s="2" t="str">
        <f t="shared" si="5"/>
        <v/>
      </c>
    </row>
    <row r="33" spans="1:19" x14ac:dyDescent="0.25">
      <c r="A33">
        <v>22</v>
      </c>
      <c r="B33" s="16"/>
      <c r="C33" s="16"/>
      <c r="D33" s="16"/>
      <c r="E33" s="16"/>
      <c r="F33" s="16"/>
      <c r="G33" s="16"/>
      <c r="H33" s="16"/>
      <c r="I33" s="16"/>
      <c r="J33" s="16"/>
      <c r="K33" s="16"/>
      <c r="L33" s="16"/>
      <c r="M33" s="16"/>
      <c r="N33" s="18" t="str">
        <f t="shared" si="0"/>
        <v/>
      </c>
      <c r="O33" s="2" t="str">
        <f t="shared" si="1"/>
        <v/>
      </c>
      <c r="P33" s="18" t="str">
        <f t="shared" si="2"/>
        <v/>
      </c>
      <c r="Q33" s="2" t="str">
        <f t="shared" si="3"/>
        <v/>
      </c>
      <c r="R33" s="18" t="str">
        <f t="shared" si="4"/>
        <v/>
      </c>
      <c r="S33" s="2" t="str">
        <f t="shared" si="5"/>
        <v/>
      </c>
    </row>
    <row r="34" spans="1:19" x14ac:dyDescent="0.25">
      <c r="A34">
        <v>23</v>
      </c>
      <c r="B34" s="16"/>
      <c r="C34" s="16"/>
      <c r="D34" s="16"/>
      <c r="E34" s="16"/>
      <c r="F34" s="16"/>
      <c r="G34" s="16"/>
      <c r="H34" s="16"/>
      <c r="I34" s="16"/>
      <c r="J34" s="16"/>
      <c r="K34" s="16"/>
      <c r="L34" s="16"/>
      <c r="M34" s="16"/>
      <c r="N34" s="18" t="str">
        <f t="shared" si="0"/>
        <v/>
      </c>
      <c r="O34" s="2" t="str">
        <f t="shared" si="1"/>
        <v/>
      </c>
      <c r="P34" s="18" t="str">
        <f t="shared" si="2"/>
        <v/>
      </c>
      <c r="Q34" s="2" t="str">
        <f t="shared" si="3"/>
        <v/>
      </c>
      <c r="R34" s="18" t="str">
        <f t="shared" si="4"/>
        <v/>
      </c>
      <c r="S34" s="2" t="str">
        <f t="shared" si="5"/>
        <v/>
      </c>
    </row>
    <row r="35" spans="1:19" x14ac:dyDescent="0.25">
      <c r="A35">
        <v>24</v>
      </c>
      <c r="B35" s="16"/>
      <c r="C35" s="16"/>
      <c r="D35" s="16"/>
      <c r="E35" s="16"/>
      <c r="F35" s="16"/>
      <c r="G35" s="16"/>
      <c r="H35" s="16"/>
      <c r="I35" s="16"/>
      <c r="J35" s="16"/>
      <c r="K35" s="16"/>
      <c r="L35" s="16"/>
      <c r="M35" s="16"/>
      <c r="N35" s="18" t="str">
        <f t="shared" si="0"/>
        <v/>
      </c>
      <c r="O35" s="2" t="str">
        <f t="shared" si="1"/>
        <v/>
      </c>
      <c r="P35" s="18" t="str">
        <f t="shared" si="2"/>
        <v/>
      </c>
      <c r="Q35" s="2" t="str">
        <f t="shared" si="3"/>
        <v/>
      </c>
      <c r="R35" s="18" t="str">
        <f t="shared" si="4"/>
        <v/>
      </c>
      <c r="S35" s="2" t="str">
        <f t="shared" si="5"/>
        <v/>
      </c>
    </row>
    <row r="36" spans="1:19" x14ac:dyDescent="0.25">
      <c r="A36">
        <v>25</v>
      </c>
      <c r="B36" s="16"/>
      <c r="C36" s="16"/>
      <c r="D36" s="16"/>
      <c r="E36" s="16"/>
      <c r="F36" s="16"/>
      <c r="G36" s="16"/>
      <c r="H36" s="16"/>
      <c r="I36" s="16"/>
      <c r="J36" s="16"/>
      <c r="K36" s="16"/>
      <c r="L36" s="16"/>
      <c r="M36" s="16"/>
      <c r="N36" s="18" t="str">
        <f t="shared" si="0"/>
        <v/>
      </c>
      <c r="O36" s="2" t="str">
        <f t="shared" si="1"/>
        <v/>
      </c>
      <c r="P36" s="18" t="str">
        <f t="shared" si="2"/>
        <v/>
      </c>
      <c r="Q36" s="2" t="str">
        <f t="shared" si="3"/>
        <v/>
      </c>
      <c r="R36" s="18" t="str">
        <f t="shared" si="4"/>
        <v/>
      </c>
      <c r="S36" s="2" t="str">
        <f t="shared" si="5"/>
        <v/>
      </c>
    </row>
    <row r="37" spans="1:19" x14ac:dyDescent="0.25">
      <c r="A37">
        <v>26</v>
      </c>
      <c r="B37" s="16"/>
      <c r="C37" s="16"/>
      <c r="D37" s="16"/>
      <c r="E37" s="16"/>
      <c r="F37" s="16"/>
      <c r="G37" s="16"/>
      <c r="H37" s="16"/>
      <c r="I37" s="16"/>
      <c r="J37" s="16"/>
      <c r="K37" s="16"/>
      <c r="L37" s="16"/>
      <c r="M37" s="16"/>
      <c r="N37" s="18" t="str">
        <f t="shared" si="0"/>
        <v/>
      </c>
      <c r="O37" s="2" t="str">
        <f t="shared" si="1"/>
        <v/>
      </c>
      <c r="P37" s="18" t="str">
        <f t="shared" si="2"/>
        <v/>
      </c>
      <c r="Q37" s="2" t="str">
        <f t="shared" si="3"/>
        <v/>
      </c>
      <c r="R37" s="18" t="str">
        <f t="shared" si="4"/>
        <v/>
      </c>
      <c r="S37" s="2" t="str">
        <f t="shared" si="5"/>
        <v/>
      </c>
    </row>
    <row r="38" spans="1:19" x14ac:dyDescent="0.25">
      <c r="A38">
        <v>27</v>
      </c>
      <c r="B38" s="16"/>
      <c r="C38" s="16"/>
      <c r="D38" s="16"/>
      <c r="E38" s="16"/>
      <c r="F38" s="16"/>
      <c r="G38" s="16"/>
      <c r="H38" s="16"/>
      <c r="I38" s="16"/>
      <c r="J38" s="16"/>
      <c r="K38" s="16"/>
      <c r="L38" s="16"/>
      <c r="M38" s="16"/>
      <c r="N38" s="18" t="str">
        <f t="shared" si="0"/>
        <v/>
      </c>
      <c r="O38" s="2" t="str">
        <f t="shared" si="1"/>
        <v/>
      </c>
      <c r="P38" s="18" t="str">
        <f t="shared" si="2"/>
        <v/>
      </c>
      <c r="Q38" s="2" t="str">
        <f t="shared" si="3"/>
        <v/>
      </c>
      <c r="R38" s="18" t="str">
        <f t="shared" si="4"/>
        <v/>
      </c>
      <c r="S38" s="2" t="str">
        <f t="shared" si="5"/>
        <v/>
      </c>
    </row>
    <row r="39" spans="1:19" x14ac:dyDescent="0.25">
      <c r="A39">
        <v>28</v>
      </c>
      <c r="B39" s="16"/>
      <c r="C39" s="16"/>
      <c r="D39" s="16"/>
      <c r="E39" s="16"/>
      <c r="F39" s="16"/>
      <c r="G39" s="16"/>
      <c r="H39" s="16"/>
      <c r="I39" s="16"/>
      <c r="J39" s="16"/>
      <c r="K39" s="16"/>
      <c r="L39" s="16"/>
      <c r="M39" s="16"/>
      <c r="N39" s="18" t="str">
        <f t="shared" si="0"/>
        <v/>
      </c>
      <c r="O39" s="2" t="str">
        <f t="shared" si="1"/>
        <v/>
      </c>
      <c r="P39" s="18" t="str">
        <f t="shared" si="2"/>
        <v/>
      </c>
      <c r="Q39" s="2" t="str">
        <f t="shared" si="3"/>
        <v/>
      </c>
      <c r="R39" s="18" t="str">
        <f t="shared" si="4"/>
        <v/>
      </c>
      <c r="S39" s="2" t="str">
        <f t="shared" si="5"/>
        <v/>
      </c>
    </row>
    <row r="40" spans="1:19" x14ac:dyDescent="0.25">
      <c r="A40">
        <v>29</v>
      </c>
      <c r="B40" s="16"/>
      <c r="C40" s="16"/>
      <c r="D40" s="16"/>
      <c r="E40" s="16"/>
      <c r="F40" s="16"/>
      <c r="G40" s="16"/>
      <c r="H40" s="16"/>
      <c r="I40" s="16"/>
      <c r="J40" s="16"/>
      <c r="K40" s="16"/>
      <c r="L40" s="16"/>
      <c r="M40" s="16"/>
      <c r="N40" s="18" t="str">
        <f t="shared" si="0"/>
        <v/>
      </c>
      <c r="O40" s="2" t="str">
        <f t="shared" si="1"/>
        <v/>
      </c>
      <c r="P40" s="18" t="str">
        <f t="shared" si="2"/>
        <v/>
      </c>
      <c r="Q40" s="2" t="str">
        <f t="shared" si="3"/>
        <v/>
      </c>
      <c r="R40" s="18" t="str">
        <f t="shared" si="4"/>
        <v/>
      </c>
      <c r="S40" s="2" t="str">
        <f t="shared" si="5"/>
        <v/>
      </c>
    </row>
    <row r="41" spans="1:19" x14ac:dyDescent="0.25">
      <c r="A41">
        <v>30</v>
      </c>
      <c r="B41" s="16"/>
      <c r="C41" s="16"/>
      <c r="D41" s="16"/>
      <c r="E41" s="16"/>
      <c r="F41" s="16"/>
      <c r="G41" s="16"/>
      <c r="H41" s="16"/>
      <c r="I41" s="16"/>
      <c r="J41" s="16"/>
      <c r="K41" s="16"/>
      <c r="L41" s="16"/>
      <c r="M41" s="16"/>
      <c r="N41" s="18" t="str">
        <f t="shared" si="0"/>
        <v/>
      </c>
      <c r="O41" s="2" t="str">
        <f t="shared" si="1"/>
        <v/>
      </c>
      <c r="P41" s="18" t="str">
        <f t="shared" si="2"/>
        <v/>
      </c>
      <c r="Q41" s="2" t="str">
        <f t="shared" si="3"/>
        <v/>
      </c>
      <c r="R41" s="18" t="str">
        <f t="shared" si="4"/>
        <v/>
      </c>
      <c r="S41" s="2" t="str">
        <f t="shared" si="5"/>
        <v/>
      </c>
    </row>
    <row r="42" spans="1:19" x14ac:dyDescent="0.25">
      <c r="A42">
        <v>31</v>
      </c>
      <c r="B42" s="16"/>
      <c r="C42" s="16"/>
      <c r="D42" s="16"/>
      <c r="E42" s="16"/>
      <c r="F42" s="16"/>
      <c r="G42" s="16"/>
      <c r="H42" s="16"/>
      <c r="I42" s="16"/>
      <c r="J42" s="16"/>
      <c r="K42" s="16"/>
      <c r="L42" s="16"/>
      <c r="M42" s="16"/>
      <c r="N42" s="18" t="str">
        <f t="shared" si="0"/>
        <v/>
      </c>
      <c r="O42" s="2" t="str">
        <f t="shared" si="1"/>
        <v/>
      </c>
      <c r="P42" s="18" t="str">
        <f t="shared" si="2"/>
        <v/>
      </c>
      <c r="Q42" s="2" t="str">
        <f t="shared" si="3"/>
        <v/>
      </c>
      <c r="R42" s="18" t="str">
        <f t="shared" si="4"/>
        <v/>
      </c>
      <c r="S42" s="2" t="str">
        <f t="shared" si="5"/>
        <v/>
      </c>
    </row>
    <row r="43" spans="1:19" x14ac:dyDescent="0.25">
      <c r="A43">
        <v>32</v>
      </c>
      <c r="B43" s="16"/>
      <c r="C43" s="16"/>
      <c r="D43" s="16"/>
      <c r="E43" s="16"/>
      <c r="F43" s="16"/>
      <c r="G43" s="16"/>
      <c r="H43" s="16"/>
      <c r="I43" s="16"/>
      <c r="J43" s="16"/>
      <c r="K43" s="16"/>
      <c r="L43" s="16"/>
      <c r="M43" s="16"/>
      <c r="N43" s="18" t="str">
        <f t="shared" si="0"/>
        <v/>
      </c>
      <c r="O43" s="2" t="str">
        <f t="shared" si="1"/>
        <v/>
      </c>
      <c r="P43" s="18" t="str">
        <f t="shared" si="2"/>
        <v/>
      </c>
      <c r="Q43" s="2" t="str">
        <f t="shared" si="3"/>
        <v/>
      </c>
      <c r="R43" s="18" t="str">
        <f t="shared" si="4"/>
        <v/>
      </c>
      <c r="S43" s="2" t="str">
        <f t="shared" si="5"/>
        <v/>
      </c>
    </row>
    <row r="44" spans="1:19" x14ac:dyDescent="0.25">
      <c r="A44">
        <v>33</v>
      </c>
      <c r="B44" s="16"/>
      <c r="C44" s="16"/>
      <c r="D44" s="16"/>
      <c r="E44" s="16"/>
      <c r="F44" s="16"/>
      <c r="G44" s="16"/>
      <c r="H44" s="16"/>
      <c r="I44" s="16"/>
      <c r="J44" s="16"/>
      <c r="K44" s="16"/>
      <c r="L44" s="16"/>
      <c r="M44" s="16"/>
      <c r="N44" s="18" t="str">
        <f t="shared" si="0"/>
        <v/>
      </c>
      <c r="O44" s="2" t="str">
        <f t="shared" si="1"/>
        <v/>
      </c>
      <c r="P44" s="18" t="str">
        <f t="shared" si="2"/>
        <v/>
      </c>
      <c r="Q44" s="2" t="str">
        <f t="shared" si="3"/>
        <v/>
      </c>
      <c r="R44" s="18" t="str">
        <f t="shared" si="4"/>
        <v/>
      </c>
      <c r="S44" s="2" t="str">
        <f t="shared" si="5"/>
        <v/>
      </c>
    </row>
    <row r="45" spans="1:19" x14ac:dyDescent="0.25">
      <c r="A45">
        <v>34</v>
      </c>
      <c r="B45" s="16"/>
      <c r="C45" s="16"/>
      <c r="D45" s="16"/>
      <c r="E45" s="16"/>
      <c r="F45" s="16"/>
      <c r="G45" s="16"/>
      <c r="H45" s="16"/>
      <c r="I45" s="16"/>
      <c r="J45" s="16"/>
      <c r="K45" s="16"/>
      <c r="L45" s="16"/>
      <c r="M45" s="16"/>
      <c r="N45" s="18" t="str">
        <f t="shared" si="0"/>
        <v/>
      </c>
      <c r="O45" s="2" t="str">
        <f t="shared" si="1"/>
        <v/>
      </c>
      <c r="P45" s="18" t="str">
        <f t="shared" si="2"/>
        <v/>
      </c>
      <c r="Q45" s="2" t="str">
        <f t="shared" si="3"/>
        <v/>
      </c>
      <c r="R45" s="18" t="str">
        <f t="shared" si="4"/>
        <v/>
      </c>
      <c r="S45" s="2" t="str">
        <f t="shared" si="5"/>
        <v/>
      </c>
    </row>
    <row r="46" spans="1:19" x14ac:dyDescent="0.25">
      <c r="A46">
        <v>35</v>
      </c>
      <c r="B46" s="16"/>
      <c r="C46" s="16"/>
      <c r="D46" s="16"/>
      <c r="E46" s="16"/>
      <c r="F46" s="16"/>
      <c r="G46" s="16"/>
      <c r="H46" s="16"/>
      <c r="I46" s="16"/>
      <c r="J46" s="16"/>
      <c r="K46" s="16"/>
      <c r="L46" s="16"/>
      <c r="M46" s="16"/>
      <c r="N46" s="18" t="str">
        <f t="shared" si="0"/>
        <v/>
      </c>
      <c r="O46" s="2" t="str">
        <f t="shared" si="1"/>
        <v/>
      </c>
      <c r="P46" s="18" t="str">
        <f t="shared" si="2"/>
        <v/>
      </c>
      <c r="Q46" s="2" t="str">
        <f t="shared" si="3"/>
        <v/>
      </c>
      <c r="R46" s="18" t="str">
        <f t="shared" si="4"/>
        <v/>
      </c>
      <c r="S46" s="2" t="str">
        <f t="shared" si="5"/>
        <v/>
      </c>
    </row>
    <row r="47" spans="1:19" x14ac:dyDescent="0.25">
      <c r="A47">
        <v>36</v>
      </c>
      <c r="B47" s="16"/>
      <c r="C47" s="16"/>
      <c r="D47" s="16"/>
      <c r="E47" s="16"/>
      <c r="F47" s="16"/>
      <c r="G47" s="16"/>
      <c r="H47" s="16"/>
      <c r="I47" s="16"/>
      <c r="J47" s="16"/>
      <c r="K47" s="16"/>
      <c r="L47" s="16"/>
      <c r="M47" s="16"/>
      <c r="N47" s="18" t="str">
        <f t="shared" si="0"/>
        <v/>
      </c>
      <c r="O47" s="2" t="str">
        <f t="shared" si="1"/>
        <v/>
      </c>
      <c r="P47" s="18" t="str">
        <f t="shared" si="2"/>
        <v/>
      </c>
      <c r="Q47" s="2" t="str">
        <f t="shared" si="3"/>
        <v/>
      </c>
      <c r="R47" s="18" t="str">
        <f t="shared" si="4"/>
        <v/>
      </c>
      <c r="S47" s="2" t="str">
        <f t="shared" si="5"/>
        <v/>
      </c>
    </row>
    <row r="48" spans="1:19" x14ac:dyDescent="0.25">
      <c r="A48">
        <v>37</v>
      </c>
      <c r="B48" s="16"/>
      <c r="C48" s="16"/>
      <c r="D48" s="16"/>
      <c r="E48" s="16"/>
      <c r="F48" s="16"/>
      <c r="G48" s="16"/>
      <c r="H48" s="16"/>
      <c r="I48" s="16"/>
      <c r="J48" s="16"/>
      <c r="K48" s="16"/>
      <c r="L48" s="16"/>
      <c r="M48" s="16"/>
      <c r="N48" s="18" t="str">
        <f t="shared" si="0"/>
        <v/>
      </c>
      <c r="O48" s="2" t="str">
        <f t="shared" si="1"/>
        <v/>
      </c>
      <c r="P48" s="18" t="str">
        <f t="shared" si="2"/>
        <v/>
      </c>
      <c r="Q48" s="2" t="str">
        <f t="shared" si="3"/>
        <v/>
      </c>
      <c r="R48" s="18" t="str">
        <f t="shared" si="4"/>
        <v/>
      </c>
      <c r="S48" s="2" t="str">
        <f t="shared" si="5"/>
        <v/>
      </c>
    </row>
    <row r="49" spans="1:19" x14ac:dyDescent="0.25">
      <c r="A49">
        <v>38</v>
      </c>
      <c r="B49" s="16"/>
      <c r="C49" s="16"/>
      <c r="D49" s="16"/>
      <c r="E49" s="16"/>
      <c r="F49" s="16"/>
      <c r="G49" s="16"/>
      <c r="H49" s="16"/>
      <c r="I49" s="16"/>
      <c r="J49" s="16"/>
      <c r="K49" s="16"/>
      <c r="L49" s="16"/>
      <c r="M49" s="16"/>
      <c r="N49" s="18" t="str">
        <f t="shared" si="0"/>
        <v/>
      </c>
      <c r="O49" s="2" t="str">
        <f t="shared" si="1"/>
        <v/>
      </c>
      <c r="P49" s="18" t="str">
        <f t="shared" si="2"/>
        <v/>
      </c>
      <c r="Q49" s="2" t="str">
        <f t="shared" si="3"/>
        <v/>
      </c>
      <c r="R49" s="18" t="str">
        <f t="shared" si="4"/>
        <v/>
      </c>
      <c r="S49" s="2" t="str">
        <f t="shared" si="5"/>
        <v/>
      </c>
    </row>
    <row r="50" spans="1:19" x14ac:dyDescent="0.25">
      <c r="A50">
        <v>39</v>
      </c>
      <c r="B50" s="16"/>
      <c r="C50" s="16"/>
      <c r="D50" s="16"/>
      <c r="E50" s="16"/>
      <c r="F50" s="16"/>
      <c r="G50" s="16"/>
      <c r="H50" s="16"/>
      <c r="I50" s="16"/>
      <c r="J50" s="16"/>
      <c r="K50" s="16"/>
      <c r="L50" s="16"/>
      <c r="M50" s="16"/>
      <c r="N50" s="18" t="str">
        <f t="shared" si="0"/>
        <v/>
      </c>
      <c r="O50" s="2" t="str">
        <f t="shared" si="1"/>
        <v/>
      </c>
      <c r="P50" s="18" t="str">
        <f t="shared" si="2"/>
        <v/>
      </c>
      <c r="Q50" s="2" t="str">
        <f t="shared" si="3"/>
        <v/>
      </c>
      <c r="R50" s="18" t="str">
        <f t="shared" si="4"/>
        <v/>
      </c>
      <c r="S50" s="2" t="str">
        <f t="shared" si="5"/>
        <v/>
      </c>
    </row>
    <row r="51" spans="1:19" x14ac:dyDescent="0.25">
      <c r="A51">
        <v>40</v>
      </c>
      <c r="B51" s="16"/>
      <c r="C51" s="16"/>
      <c r="D51" s="16"/>
      <c r="E51" s="16"/>
      <c r="F51" s="16"/>
      <c r="G51" s="16"/>
      <c r="H51" s="16"/>
      <c r="I51" s="16"/>
      <c r="J51" s="16"/>
      <c r="K51" s="16"/>
      <c r="L51" s="16"/>
      <c r="M51" s="16"/>
      <c r="N51" s="18" t="str">
        <f t="shared" si="0"/>
        <v/>
      </c>
      <c r="O51" s="2" t="str">
        <f t="shared" si="1"/>
        <v/>
      </c>
      <c r="P51" s="18" t="str">
        <f t="shared" si="2"/>
        <v/>
      </c>
      <c r="Q51" s="2" t="str">
        <f t="shared" si="3"/>
        <v/>
      </c>
      <c r="R51" s="18" t="str">
        <f t="shared" si="4"/>
        <v/>
      </c>
      <c r="S51" s="2" t="str">
        <f t="shared" si="5"/>
        <v/>
      </c>
    </row>
    <row r="52" spans="1:19" x14ac:dyDescent="0.25">
      <c r="A52">
        <v>41</v>
      </c>
      <c r="B52" s="16"/>
      <c r="C52" s="16"/>
      <c r="D52" s="16"/>
      <c r="E52" s="16"/>
      <c r="F52" s="16"/>
      <c r="G52" s="16"/>
      <c r="H52" s="16"/>
      <c r="I52" s="16"/>
      <c r="J52" s="16"/>
      <c r="K52" s="16"/>
      <c r="L52" s="16"/>
      <c r="M52" s="16"/>
      <c r="N52" s="18" t="str">
        <f t="shared" si="0"/>
        <v/>
      </c>
      <c r="O52" s="2" t="str">
        <f t="shared" si="1"/>
        <v/>
      </c>
      <c r="P52" s="18" t="str">
        <f t="shared" si="2"/>
        <v/>
      </c>
      <c r="Q52" s="2" t="str">
        <f t="shared" si="3"/>
        <v/>
      </c>
      <c r="R52" s="18" t="str">
        <f t="shared" si="4"/>
        <v/>
      </c>
      <c r="S52" s="2" t="str">
        <f t="shared" si="5"/>
        <v/>
      </c>
    </row>
    <row r="53" spans="1:19" x14ac:dyDescent="0.25">
      <c r="A53">
        <v>42</v>
      </c>
      <c r="B53" s="16"/>
      <c r="C53" s="16"/>
      <c r="D53" s="16"/>
      <c r="E53" s="16"/>
      <c r="F53" s="16"/>
      <c r="G53" s="16"/>
      <c r="H53" s="16"/>
      <c r="I53" s="16"/>
      <c r="J53" s="16"/>
      <c r="K53" s="16"/>
      <c r="L53" s="16"/>
      <c r="M53" s="16"/>
      <c r="N53" s="18" t="str">
        <f t="shared" si="0"/>
        <v/>
      </c>
      <c r="O53" s="2" t="str">
        <f t="shared" si="1"/>
        <v/>
      </c>
      <c r="P53" s="18" t="str">
        <f t="shared" si="2"/>
        <v/>
      </c>
      <c r="Q53" s="2" t="str">
        <f t="shared" si="3"/>
        <v/>
      </c>
      <c r="R53" s="18" t="str">
        <f t="shared" si="4"/>
        <v/>
      </c>
      <c r="S53" s="2" t="str">
        <f t="shared" si="5"/>
        <v/>
      </c>
    </row>
    <row r="54" spans="1:19" x14ac:dyDescent="0.25">
      <c r="A54">
        <v>43</v>
      </c>
      <c r="B54" s="16"/>
      <c r="C54" s="16"/>
      <c r="D54" s="16"/>
      <c r="E54" s="16"/>
      <c r="F54" s="16"/>
      <c r="G54" s="16"/>
      <c r="H54" s="16"/>
      <c r="I54" s="16"/>
      <c r="J54" s="16"/>
      <c r="K54" s="16"/>
      <c r="L54" s="16"/>
      <c r="M54" s="16"/>
      <c r="N54" s="18" t="str">
        <f t="shared" si="0"/>
        <v/>
      </c>
      <c r="O54" s="2" t="str">
        <f t="shared" si="1"/>
        <v/>
      </c>
      <c r="P54" s="18" t="str">
        <f t="shared" si="2"/>
        <v/>
      </c>
      <c r="Q54" s="2" t="str">
        <f t="shared" si="3"/>
        <v/>
      </c>
      <c r="R54" s="18" t="str">
        <f t="shared" si="4"/>
        <v/>
      </c>
      <c r="S54" s="2" t="str">
        <f t="shared" si="5"/>
        <v/>
      </c>
    </row>
    <row r="55" spans="1:19" x14ac:dyDescent="0.25">
      <c r="A55">
        <v>44</v>
      </c>
      <c r="B55" s="16"/>
      <c r="C55" s="16"/>
      <c r="D55" s="16"/>
      <c r="E55" s="16"/>
      <c r="F55" s="16"/>
      <c r="G55" s="16"/>
      <c r="H55" s="16"/>
      <c r="I55" s="16"/>
      <c r="J55" s="16"/>
      <c r="K55" s="16"/>
      <c r="L55" s="16"/>
      <c r="M55" s="16"/>
      <c r="N55" s="18" t="str">
        <f t="shared" si="0"/>
        <v/>
      </c>
      <c r="O55" s="2" t="str">
        <f t="shared" si="1"/>
        <v/>
      </c>
      <c r="P55" s="18" t="str">
        <f t="shared" si="2"/>
        <v/>
      </c>
      <c r="Q55" s="2" t="str">
        <f t="shared" si="3"/>
        <v/>
      </c>
      <c r="R55" s="18" t="str">
        <f t="shared" si="4"/>
        <v/>
      </c>
      <c r="S55" s="2" t="str">
        <f t="shared" si="5"/>
        <v/>
      </c>
    </row>
    <row r="56" spans="1:19" x14ac:dyDescent="0.25">
      <c r="A56">
        <v>45</v>
      </c>
      <c r="B56" s="16"/>
      <c r="C56" s="16"/>
      <c r="D56" s="16"/>
      <c r="E56" s="16"/>
      <c r="F56" s="16"/>
      <c r="G56" s="16"/>
      <c r="H56" s="16"/>
      <c r="I56" s="16"/>
      <c r="J56" s="16"/>
      <c r="K56" s="16"/>
      <c r="L56" s="16"/>
      <c r="M56" s="16"/>
      <c r="N56" s="18" t="str">
        <f t="shared" si="0"/>
        <v/>
      </c>
      <c r="O56" s="2" t="str">
        <f t="shared" si="1"/>
        <v/>
      </c>
      <c r="P56" s="18" t="str">
        <f t="shared" si="2"/>
        <v/>
      </c>
      <c r="Q56" s="2" t="str">
        <f t="shared" si="3"/>
        <v/>
      </c>
      <c r="R56" s="18" t="str">
        <f t="shared" si="4"/>
        <v/>
      </c>
      <c r="S56" s="2" t="str">
        <f t="shared" si="5"/>
        <v/>
      </c>
    </row>
    <row r="57" spans="1:19" x14ac:dyDescent="0.25">
      <c r="A57">
        <v>46</v>
      </c>
      <c r="B57" s="16"/>
      <c r="C57" s="16"/>
      <c r="D57" s="16"/>
      <c r="E57" s="16"/>
      <c r="F57" s="16"/>
      <c r="G57" s="16"/>
      <c r="H57" s="16"/>
      <c r="I57" s="16"/>
      <c r="J57" s="16"/>
      <c r="K57" s="16"/>
      <c r="L57" s="16"/>
      <c r="M57" s="16"/>
      <c r="N57" s="18" t="str">
        <f t="shared" si="0"/>
        <v/>
      </c>
      <c r="O57" s="2" t="str">
        <f t="shared" si="1"/>
        <v/>
      </c>
      <c r="P57" s="18" t="str">
        <f t="shared" si="2"/>
        <v/>
      </c>
      <c r="Q57" s="2" t="str">
        <f t="shared" si="3"/>
        <v/>
      </c>
      <c r="R57" s="18" t="str">
        <f t="shared" si="4"/>
        <v/>
      </c>
      <c r="S57" s="2" t="str">
        <f t="shared" si="5"/>
        <v/>
      </c>
    </row>
    <row r="58" spans="1:19" x14ac:dyDescent="0.25">
      <c r="A58">
        <v>47</v>
      </c>
      <c r="B58" s="16"/>
      <c r="C58" s="16"/>
      <c r="D58" s="16"/>
      <c r="E58" s="16"/>
      <c r="F58" s="16"/>
      <c r="G58" s="16"/>
      <c r="H58" s="16"/>
      <c r="I58" s="16"/>
      <c r="J58" s="16"/>
      <c r="K58" s="16"/>
      <c r="L58" s="16"/>
      <c r="M58" s="16"/>
      <c r="N58" s="18" t="str">
        <f t="shared" si="0"/>
        <v/>
      </c>
      <c r="O58" s="2" t="str">
        <f t="shared" si="1"/>
        <v/>
      </c>
      <c r="P58" s="18" t="str">
        <f t="shared" si="2"/>
        <v/>
      </c>
      <c r="Q58" s="2" t="str">
        <f t="shared" si="3"/>
        <v/>
      </c>
      <c r="R58" s="18" t="str">
        <f t="shared" si="4"/>
        <v/>
      </c>
      <c r="S58" s="2" t="str">
        <f t="shared" si="5"/>
        <v/>
      </c>
    </row>
    <row r="59" spans="1:19" x14ac:dyDescent="0.25">
      <c r="A59">
        <v>48</v>
      </c>
      <c r="B59" s="16"/>
      <c r="C59" s="16"/>
      <c r="D59" s="16"/>
      <c r="E59" s="16"/>
      <c r="F59" s="16"/>
      <c r="G59" s="16"/>
      <c r="H59" s="16"/>
      <c r="I59" s="16"/>
      <c r="J59" s="16"/>
      <c r="K59" s="16"/>
      <c r="L59" s="16"/>
      <c r="M59" s="16"/>
      <c r="N59" s="18" t="str">
        <f t="shared" si="0"/>
        <v/>
      </c>
      <c r="O59" s="2" t="str">
        <f t="shared" si="1"/>
        <v/>
      </c>
      <c r="P59" s="18" t="str">
        <f t="shared" si="2"/>
        <v/>
      </c>
      <c r="Q59" s="2" t="str">
        <f t="shared" si="3"/>
        <v/>
      </c>
      <c r="R59" s="18" t="str">
        <f t="shared" si="4"/>
        <v/>
      </c>
      <c r="S59" s="2" t="str">
        <f t="shared" si="5"/>
        <v/>
      </c>
    </row>
    <row r="60" spans="1:19" x14ac:dyDescent="0.25">
      <c r="A60">
        <v>49</v>
      </c>
      <c r="B60" s="16"/>
      <c r="C60" s="16"/>
      <c r="D60" s="16"/>
      <c r="E60" s="16"/>
      <c r="F60" s="16"/>
      <c r="G60" s="16"/>
      <c r="H60" s="16"/>
      <c r="I60" s="16"/>
      <c r="J60" s="16"/>
      <c r="K60" s="16"/>
      <c r="L60" s="16"/>
      <c r="M60" s="16"/>
      <c r="N60" s="18" t="str">
        <f t="shared" si="0"/>
        <v/>
      </c>
      <c r="O60" s="2" t="str">
        <f t="shared" si="1"/>
        <v/>
      </c>
      <c r="P60" s="18" t="str">
        <f t="shared" si="2"/>
        <v/>
      </c>
      <c r="Q60" s="2" t="str">
        <f t="shared" si="3"/>
        <v/>
      </c>
      <c r="R60" s="18" t="str">
        <f t="shared" si="4"/>
        <v/>
      </c>
      <c r="S60" s="2" t="str">
        <f t="shared" si="5"/>
        <v/>
      </c>
    </row>
    <row r="61" spans="1:19" x14ac:dyDescent="0.25">
      <c r="A61">
        <v>50</v>
      </c>
      <c r="B61" s="16"/>
      <c r="C61" s="16"/>
      <c r="D61" s="16"/>
      <c r="E61" s="16"/>
      <c r="F61" s="16"/>
      <c r="G61" s="16"/>
      <c r="H61" s="16"/>
      <c r="I61" s="16"/>
      <c r="J61" s="16"/>
      <c r="K61" s="16"/>
      <c r="L61" s="16"/>
      <c r="M61" s="16"/>
      <c r="N61" s="18" t="str">
        <f t="shared" si="0"/>
        <v/>
      </c>
      <c r="O61" s="2" t="str">
        <f t="shared" si="1"/>
        <v/>
      </c>
      <c r="P61" s="18" t="str">
        <f t="shared" si="2"/>
        <v/>
      </c>
      <c r="Q61" s="2" t="str">
        <f t="shared" si="3"/>
        <v/>
      </c>
      <c r="R61" s="18" t="str">
        <f t="shared" si="4"/>
        <v/>
      </c>
      <c r="S61" s="2" t="str">
        <f t="shared" si="5"/>
        <v/>
      </c>
    </row>
    <row r="62" spans="1:19" x14ac:dyDescent="0.25">
      <c r="A62">
        <v>51</v>
      </c>
      <c r="B62" s="16"/>
      <c r="C62" s="16"/>
      <c r="D62" s="16"/>
      <c r="E62" s="16"/>
      <c r="F62" s="16"/>
      <c r="G62" s="16"/>
      <c r="H62" s="16"/>
      <c r="I62" s="16"/>
      <c r="J62" s="16"/>
      <c r="K62" s="16"/>
      <c r="L62" s="16"/>
      <c r="M62" s="16"/>
      <c r="N62" s="18" t="str">
        <f t="shared" si="0"/>
        <v/>
      </c>
      <c r="O62" s="2" t="str">
        <f t="shared" si="1"/>
        <v/>
      </c>
      <c r="P62" s="18" t="str">
        <f t="shared" si="2"/>
        <v/>
      </c>
      <c r="Q62" s="2" t="str">
        <f t="shared" si="3"/>
        <v/>
      </c>
      <c r="R62" s="18" t="str">
        <f t="shared" si="4"/>
        <v/>
      </c>
      <c r="S62" s="2" t="str">
        <f t="shared" si="5"/>
        <v/>
      </c>
    </row>
    <row r="63" spans="1:19" x14ac:dyDescent="0.25">
      <c r="A63">
        <v>52</v>
      </c>
      <c r="B63" s="16"/>
      <c r="C63" s="16"/>
      <c r="D63" s="16"/>
      <c r="E63" s="16"/>
      <c r="F63" s="16"/>
      <c r="G63" s="16"/>
      <c r="H63" s="16"/>
      <c r="I63" s="16"/>
      <c r="J63" s="16"/>
      <c r="K63" s="16"/>
      <c r="L63" s="16"/>
      <c r="M63" s="16"/>
      <c r="N63" s="18" t="str">
        <f t="shared" si="0"/>
        <v/>
      </c>
      <c r="O63" s="2" t="str">
        <f t="shared" si="1"/>
        <v/>
      </c>
      <c r="P63" s="18" t="str">
        <f t="shared" si="2"/>
        <v/>
      </c>
      <c r="Q63" s="2" t="str">
        <f t="shared" si="3"/>
        <v/>
      </c>
      <c r="R63" s="18" t="str">
        <f t="shared" si="4"/>
        <v/>
      </c>
      <c r="S63" s="2" t="str">
        <f t="shared" si="5"/>
        <v/>
      </c>
    </row>
    <row r="64" spans="1:19" x14ac:dyDescent="0.25">
      <c r="A64">
        <v>53</v>
      </c>
      <c r="B64" s="16"/>
      <c r="C64" s="16"/>
      <c r="D64" s="16"/>
      <c r="E64" s="16"/>
      <c r="F64" s="16"/>
      <c r="G64" s="16"/>
      <c r="H64" s="16"/>
      <c r="I64" s="16"/>
      <c r="J64" s="16"/>
      <c r="K64" s="16"/>
      <c r="L64" s="16"/>
      <c r="M64" s="16"/>
      <c r="N64" s="18" t="str">
        <f t="shared" si="0"/>
        <v/>
      </c>
      <c r="O64" s="2" t="str">
        <f t="shared" si="1"/>
        <v/>
      </c>
      <c r="P64" s="18" t="str">
        <f t="shared" si="2"/>
        <v/>
      </c>
      <c r="Q64" s="2" t="str">
        <f t="shared" si="3"/>
        <v/>
      </c>
      <c r="R64" s="18" t="str">
        <f t="shared" si="4"/>
        <v/>
      </c>
      <c r="S64" s="2" t="str">
        <f t="shared" si="5"/>
        <v/>
      </c>
    </row>
    <row r="65" spans="1:19" x14ac:dyDescent="0.25">
      <c r="A65">
        <v>54</v>
      </c>
      <c r="B65" s="16"/>
      <c r="C65" s="16"/>
      <c r="D65" s="16"/>
      <c r="E65" s="16"/>
      <c r="F65" s="16"/>
      <c r="G65" s="16"/>
      <c r="H65" s="16"/>
      <c r="I65" s="16"/>
      <c r="J65" s="16"/>
      <c r="K65" s="16"/>
      <c r="L65" s="16"/>
      <c r="M65" s="16"/>
      <c r="N65" s="18" t="str">
        <f t="shared" si="0"/>
        <v/>
      </c>
      <c r="O65" s="2" t="str">
        <f t="shared" si="1"/>
        <v/>
      </c>
      <c r="P65" s="18" t="str">
        <f t="shared" si="2"/>
        <v/>
      </c>
      <c r="Q65" s="2" t="str">
        <f t="shared" si="3"/>
        <v/>
      </c>
      <c r="R65" s="18" t="str">
        <f t="shared" si="4"/>
        <v/>
      </c>
      <c r="S65" s="2" t="str">
        <f t="shared" si="5"/>
        <v/>
      </c>
    </row>
    <row r="66" spans="1:19" x14ac:dyDescent="0.25">
      <c r="A66">
        <v>55</v>
      </c>
      <c r="B66" s="16"/>
      <c r="C66" s="16"/>
      <c r="D66" s="16"/>
      <c r="E66" s="16"/>
      <c r="F66" s="16"/>
      <c r="G66" s="16"/>
      <c r="H66" s="16"/>
      <c r="I66" s="16"/>
      <c r="J66" s="16"/>
      <c r="K66" s="16"/>
      <c r="L66" s="16"/>
      <c r="M66" s="16"/>
      <c r="N66" s="18" t="str">
        <f t="shared" si="0"/>
        <v/>
      </c>
      <c r="O66" s="2" t="str">
        <f t="shared" si="1"/>
        <v/>
      </c>
      <c r="P66" s="18" t="str">
        <f t="shared" si="2"/>
        <v/>
      </c>
      <c r="Q66" s="2" t="str">
        <f t="shared" si="3"/>
        <v/>
      </c>
      <c r="R66" s="18" t="str">
        <f t="shared" si="4"/>
        <v/>
      </c>
      <c r="S66" s="2" t="str">
        <f t="shared" si="5"/>
        <v/>
      </c>
    </row>
    <row r="67" spans="1:19" x14ac:dyDescent="0.25">
      <c r="A67">
        <v>56</v>
      </c>
      <c r="B67" s="16"/>
      <c r="C67" s="16"/>
      <c r="D67" s="16"/>
      <c r="E67" s="16"/>
      <c r="F67" s="16"/>
      <c r="G67" s="16"/>
      <c r="H67" s="16"/>
      <c r="I67" s="16"/>
      <c r="J67" s="16"/>
      <c r="K67" s="16"/>
      <c r="L67" s="16"/>
      <c r="M67" s="16"/>
      <c r="N67" s="18" t="str">
        <f t="shared" si="0"/>
        <v/>
      </c>
      <c r="O67" s="2" t="str">
        <f t="shared" si="1"/>
        <v/>
      </c>
      <c r="P67" s="18" t="str">
        <f t="shared" si="2"/>
        <v/>
      </c>
      <c r="Q67" s="2" t="str">
        <f t="shared" si="3"/>
        <v/>
      </c>
      <c r="R67" s="18" t="str">
        <f t="shared" si="4"/>
        <v/>
      </c>
      <c r="S67" s="2" t="str">
        <f t="shared" si="5"/>
        <v/>
      </c>
    </row>
    <row r="68" spans="1:19" x14ac:dyDescent="0.25">
      <c r="A68">
        <v>57</v>
      </c>
      <c r="B68" s="16"/>
      <c r="C68" s="16"/>
      <c r="D68" s="16"/>
      <c r="E68" s="16"/>
      <c r="F68" s="16"/>
      <c r="G68" s="16"/>
      <c r="H68" s="16"/>
      <c r="I68" s="16"/>
      <c r="J68" s="16"/>
      <c r="K68" s="16"/>
      <c r="L68" s="16"/>
      <c r="M68" s="16"/>
      <c r="N68" s="18" t="str">
        <f t="shared" si="0"/>
        <v/>
      </c>
      <c r="O68" s="2" t="str">
        <f t="shared" si="1"/>
        <v/>
      </c>
      <c r="P68" s="18" t="str">
        <f t="shared" si="2"/>
        <v/>
      </c>
      <c r="Q68" s="2" t="str">
        <f t="shared" si="3"/>
        <v/>
      </c>
      <c r="R68" s="18" t="str">
        <f t="shared" si="4"/>
        <v/>
      </c>
      <c r="S68" s="2" t="str">
        <f t="shared" si="5"/>
        <v/>
      </c>
    </row>
    <row r="69" spans="1:19" x14ac:dyDescent="0.25">
      <c r="A69">
        <v>58</v>
      </c>
      <c r="B69" s="16"/>
      <c r="C69" s="16"/>
      <c r="D69" s="16"/>
      <c r="E69" s="16"/>
      <c r="F69" s="16"/>
      <c r="G69" s="16"/>
      <c r="H69" s="16"/>
      <c r="I69" s="16"/>
      <c r="J69" s="16"/>
      <c r="K69" s="16"/>
      <c r="L69" s="16"/>
      <c r="M69" s="16"/>
      <c r="N69" s="18" t="str">
        <f t="shared" si="0"/>
        <v/>
      </c>
      <c r="O69" s="2" t="str">
        <f t="shared" si="1"/>
        <v/>
      </c>
      <c r="P69" s="18" t="str">
        <f t="shared" si="2"/>
        <v/>
      </c>
      <c r="Q69" s="2" t="str">
        <f t="shared" si="3"/>
        <v/>
      </c>
      <c r="R69" s="18" t="str">
        <f t="shared" si="4"/>
        <v/>
      </c>
      <c r="S69" s="2" t="str">
        <f t="shared" si="5"/>
        <v/>
      </c>
    </row>
    <row r="70" spans="1:19" x14ac:dyDescent="0.25">
      <c r="A70">
        <v>59</v>
      </c>
      <c r="B70" s="16"/>
      <c r="C70" s="16"/>
      <c r="D70" s="16"/>
      <c r="E70" s="16"/>
      <c r="F70" s="16"/>
      <c r="G70" s="16"/>
      <c r="H70" s="16"/>
      <c r="I70" s="16"/>
      <c r="J70" s="16"/>
      <c r="K70" s="16"/>
      <c r="L70" s="16"/>
      <c r="M70" s="16"/>
      <c r="N70" s="18" t="str">
        <f t="shared" si="0"/>
        <v/>
      </c>
      <c r="O70" s="2" t="str">
        <f t="shared" si="1"/>
        <v/>
      </c>
      <c r="P70" s="18" t="str">
        <f t="shared" si="2"/>
        <v/>
      </c>
      <c r="Q70" s="2" t="str">
        <f t="shared" si="3"/>
        <v/>
      </c>
      <c r="R70" s="18" t="str">
        <f t="shared" si="4"/>
        <v/>
      </c>
      <c r="S70" s="2" t="str">
        <f t="shared" si="5"/>
        <v/>
      </c>
    </row>
    <row r="71" spans="1:19" x14ac:dyDescent="0.25">
      <c r="A71">
        <v>60</v>
      </c>
      <c r="B71" s="16"/>
      <c r="C71" s="16"/>
      <c r="D71" s="16"/>
      <c r="E71" s="16"/>
      <c r="F71" s="16"/>
      <c r="G71" s="16"/>
      <c r="H71" s="16"/>
      <c r="I71" s="16"/>
      <c r="J71" s="16"/>
      <c r="K71" s="16"/>
      <c r="L71" s="16"/>
      <c r="M71" s="16"/>
      <c r="N71" s="18" t="str">
        <f t="shared" si="0"/>
        <v/>
      </c>
      <c r="O71" s="2" t="str">
        <f t="shared" si="1"/>
        <v/>
      </c>
      <c r="P71" s="18" t="str">
        <f t="shared" si="2"/>
        <v/>
      </c>
      <c r="Q71" s="2" t="str">
        <f t="shared" si="3"/>
        <v/>
      </c>
      <c r="R71" s="18" t="str">
        <f t="shared" si="4"/>
        <v/>
      </c>
      <c r="S71" s="2" t="str">
        <f t="shared" si="5"/>
        <v/>
      </c>
    </row>
    <row r="72" spans="1:19" x14ac:dyDescent="0.25">
      <c r="A72">
        <v>61</v>
      </c>
      <c r="B72" s="16"/>
      <c r="C72" s="16"/>
      <c r="D72" s="16"/>
      <c r="E72" s="16"/>
      <c r="F72" s="16"/>
      <c r="G72" s="16"/>
      <c r="H72" s="16"/>
      <c r="I72" s="16"/>
      <c r="J72" s="16"/>
      <c r="K72" s="16"/>
      <c r="L72" s="16"/>
      <c r="M72" s="16"/>
      <c r="N72" s="18" t="str">
        <f t="shared" si="0"/>
        <v/>
      </c>
      <c r="O72" s="2" t="str">
        <f t="shared" si="1"/>
        <v/>
      </c>
      <c r="P72" s="18" t="str">
        <f t="shared" si="2"/>
        <v/>
      </c>
      <c r="Q72" s="2" t="str">
        <f t="shared" si="3"/>
        <v/>
      </c>
      <c r="R72" s="18" t="str">
        <f t="shared" si="4"/>
        <v/>
      </c>
      <c r="S72" s="2" t="str">
        <f t="shared" si="5"/>
        <v/>
      </c>
    </row>
    <row r="73" spans="1:19" x14ac:dyDescent="0.25">
      <c r="A73">
        <v>62</v>
      </c>
      <c r="B73" s="16"/>
      <c r="C73" s="16"/>
      <c r="D73" s="16"/>
      <c r="E73" s="16"/>
      <c r="F73" s="16"/>
      <c r="G73" s="16"/>
      <c r="H73" s="16"/>
      <c r="I73" s="16"/>
      <c r="J73" s="16"/>
      <c r="K73" s="16"/>
      <c r="L73" s="16"/>
      <c r="M73" s="16"/>
      <c r="N73" s="18" t="str">
        <f t="shared" si="0"/>
        <v/>
      </c>
      <c r="O73" s="2" t="str">
        <f t="shared" si="1"/>
        <v/>
      </c>
      <c r="P73" s="18" t="str">
        <f t="shared" si="2"/>
        <v/>
      </c>
      <c r="Q73" s="2" t="str">
        <f t="shared" si="3"/>
        <v/>
      </c>
      <c r="R73" s="18" t="str">
        <f t="shared" si="4"/>
        <v/>
      </c>
      <c r="S73" s="2" t="str">
        <f t="shared" si="5"/>
        <v/>
      </c>
    </row>
    <row r="74" spans="1:19" x14ac:dyDescent="0.25">
      <c r="A74">
        <v>63</v>
      </c>
      <c r="B74" s="16"/>
      <c r="C74" s="16"/>
      <c r="D74" s="16"/>
      <c r="E74" s="16"/>
      <c r="F74" s="16"/>
      <c r="G74" s="16"/>
      <c r="H74" s="16"/>
      <c r="I74" s="16"/>
      <c r="J74" s="16"/>
      <c r="K74" s="16"/>
      <c r="L74" s="16"/>
      <c r="M74" s="16"/>
      <c r="N74" s="18" t="str">
        <f t="shared" si="0"/>
        <v/>
      </c>
      <c r="O74" s="2" t="str">
        <f t="shared" si="1"/>
        <v/>
      </c>
      <c r="P74" s="18" t="str">
        <f t="shared" si="2"/>
        <v/>
      </c>
      <c r="Q74" s="2" t="str">
        <f t="shared" si="3"/>
        <v/>
      </c>
      <c r="R74" s="18" t="str">
        <f t="shared" si="4"/>
        <v/>
      </c>
      <c r="S74" s="2" t="str">
        <f t="shared" si="5"/>
        <v/>
      </c>
    </row>
    <row r="75" spans="1:19" x14ac:dyDescent="0.25">
      <c r="A75">
        <v>64</v>
      </c>
      <c r="B75" s="16"/>
      <c r="C75" s="16"/>
      <c r="D75" s="16"/>
      <c r="E75" s="16"/>
      <c r="F75" s="16"/>
      <c r="G75" s="16"/>
      <c r="H75" s="16"/>
      <c r="I75" s="16"/>
      <c r="J75" s="16"/>
      <c r="K75" s="16"/>
      <c r="L75" s="16"/>
      <c r="M75" s="16"/>
      <c r="N75" s="18" t="str">
        <f t="shared" si="0"/>
        <v/>
      </c>
      <c r="O75" s="2" t="str">
        <f t="shared" si="1"/>
        <v/>
      </c>
      <c r="P75" s="18" t="str">
        <f t="shared" si="2"/>
        <v/>
      </c>
      <c r="Q75" s="2" t="str">
        <f t="shared" si="3"/>
        <v/>
      </c>
      <c r="R75" s="18" t="str">
        <f t="shared" si="4"/>
        <v/>
      </c>
      <c r="S75" s="2" t="str">
        <f t="shared" si="5"/>
        <v/>
      </c>
    </row>
    <row r="76" spans="1:19" x14ac:dyDescent="0.25">
      <c r="A76">
        <v>65</v>
      </c>
      <c r="B76" s="16"/>
      <c r="C76" s="16"/>
      <c r="D76" s="16"/>
      <c r="E76" s="16"/>
      <c r="F76" s="16"/>
      <c r="G76" s="16"/>
      <c r="H76" s="16"/>
      <c r="I76" s="16"/>
      <c r="J76" s="16"/>
      <c r="K76" s="16"/>
      <c r="L76" s="16"/>
      <c r="M76" s="16"/>
      <c r="N76" s="18" t="str">
        <f t="shared" si="0"/>
        <v/>
      </c>
      <c r="O76" s="2" t="str">
        <f t="shared" si="1"/>
        <v/>
      </c>
      <c r="P76" s="18" t="str">
        <f t="shared" si="2"/>
        <v/>
      </c>
      <c r="Q76" s="2" t="str">
        <f t="shared" si="3"/>
        <v/>
      </c>
      <c r="R76" s="18" t="str">
        <f t="shared" si="4"/>
        <v/>
      </c>
      <c r="S76" s="2" t="str">
        <f t="shared" si="5"/>
        <v/>
      </c>
    </row>
    <row r="77" spans="1:19" x14ac:dyDescent="0.25">
      <c r="A77">
        <v>66</v>
      </c>
      <c r="B77" s="16"/>
      <c r="C77" s="16"/>
      <c r="D77" s="16"/>
      <c r="E77" s="16"/>
      <c r="F77" s="16"/>
      <c r="G77" s="16"/>
      <c r="H77" s="16"/>
      <c r="I77" s="16"/>
      <c r="J77" s="16"/>
      <c r="K77" s="16"/>
      <c r="L77" s="16"/>
      <c r="M77" s="16"/>
      <c r="N77" s="18" t="str">
        <f t="shared" si="0"/>
        <v/>
      </c>
      <c r="O77" s="2" t="str">
        <f t="shared" si="1"/>
        <v/>
      </c>
      <c r="P77" s="18" t="str">
        <f t="shared" si="2"/>
        <v/>
      </c>
      <c r="Q77" s="2" t="str">
        <f t="shared" si="3"/>
        <v/>
      </c>
      <c r="R77" s="18" t="str">
        <f t="shared" si="4"/>
        <v/>
      </c>
      <c r="S77" s="2" t="str">
        <f t="shared" si="5"/>
        <v/>
      </c>
    </row>
    <row r="78" spans="1:19" x14ac:dyDescent="0.25">
      <c r="A78">
        <v>67</v>
      </c>
      <c r="B78" s="16"/>
      <c r="C78" s="16"/>
      <c r="D78" s="16"/>
      <c r="E78" s="16"/>
      <c r="F78" s="16"/>
      <c r="G78" s="16"/>
      <c r="H78" s="16"/>
      <c r="I78" s="16"/>
      <c r="J78" s="16"/>
      <c r="K78" s="16"/>
      <c r="L78" s="16"/>
      <c r="M78" s="16"/>
      <c r="N78" s="18" t="str">
        <f t="shared" ref="N78:N110" si="6">IF(B78="","",IF($C$5="Mean size in bin",B78,(B77+((B78-B77)/2))))</f>
        <v/>
      </c>
      <c r="O78" s="2" t="str">
        <f t="shared" ref="O78:O111" si="7">IF(C78="","",IF(AND($C$6="Cumulative",$C$7="Fraction"),AVERAGE(C78:E78),IF(AND($C$6="Incremental",$C$7="Fraction"),AVERAGE(C78:E78)+O77,IF(AND($C$6="Incremental",$C$7="Percentage"),(AVERAGE(C78:E78)/100)+O77,AVERAGE(C78:E78)/100))))</f>
        <v/>
      </c>
      <c r="P78" s="18" t="str">
        <f t="shared" ref="P78:P111" si="8">IF(F78="","",IF($C$5="Mean size in bin",F78,(F77+((F78-F77)/2))))</f>
        <v/>
      </c>
      <c r="Q78" s="2" t="str">
        <f t="shared" ref="Q78:Q111" si="9">IF(G78="","",IF(AND($C$6="Cumulative",$C$7="Fraction"),AVERAGE(G78:I78),IF(AND($C$6="Incremental",$C$7="Fraction"),AVERAGE(G78:I78)+Q77,IF(AND($C$6="Incremental",$C$7="Percentage"),(AVERAGE(G78:I78)/100)+Q77,AVERAGE(G78:I78)/100))))</f>
        <v/>
      </c>
      <c r="R78" s="18" t="str">
        <f t="shared" ref="R78:R111" si="10">IF(J78="","",IF($C$5="Mean size in bin",J78,(J77+((J78-J77)/2))))</f>
        <v/>
      </c>
      <c r="S78" s="2" t="str">
        <f t="shared" ref="S78:S111" si="11">IF(K78="","",IF(AND($C$6="Cumulative",$C$7="Fraction"),AVERAGE(K78:M78),IF(AND($C$6="Incremental",$C$7="Fraction"),AVERAGE(K78:M78)+S77,IF(AND($C$6="Incremental",$C$7="Percentage"),(AVERAGE(K78:M78)/100)+S77,AVERAGE(K78:M78)/100))))</f>
        <v/>
      </c>
    </row>
    <row r="79" spans="1:19" x14ac:dyDescent="0.25">
      <c r="A79">
        <v>68</v>
      </c>
      <c r="B79" s="16"/>
      <c r="C79" s="16"/>
      <c r="D79" s="16"/>
      <c r="E79" s="16"/>
      <c r="F79" s="16"/>
      <c r="G79" s="16"/>
      <c r="H79" s="16"/>
      <c r="I79" s="16"/>
      <c r="J79" s="16"/>
      <c r="K79" s="16"/>
      <c r="L79" s="16"/>
      <c r="M79" s="16"/>
      <c r="N79" s="18" t="str">
        <f t="shared" si="6"/>
        <v/>
      </c>
      <c r="O79" s="2" t="str">
        <f t="shared" si="7"/>
        <v/>
      </c>
      <c r="P79" s="18" t="str">
        <f t="shared" si="8"/>
        <v/>
      </c>
      <c r="Q79" s="2" t="str">
        <f t="shared" si="9"/>
        <v/>
      </c>
      <c r="R79" s="18" t="str">
        <f t="shared" si="10"/>
        <v/>
      </c>
      <c r="S79" s="2" t="str">
        <f t="shared" si="11"/>
        <v/>
      </c>
    </row>
    <row r="80" spans="1:19" x14ac:dyDescent="0.25">
      <c r="A80">
        <v>69</v>
      </c>
      <c r="B80" s="16"/>
      <c r="C80" s="16"/>
      <c r="D80" s="16"/>
      <c r="E80" s="16"/>
      <c r="F80" s="16"/>
      <c r="G80" s="16"/>
      <c r="H80" s="16"/>
      <c r="I80" s="16"/>
      <c r="J80" s="16"/>
      <c r="K80" s="16"/>
      <c r="L80" s="16"/>
      <c r="M80" s="16"/>
      <c r="N80" s="18" t="str">
        <f t="shared" si="6"/>
        <v/>
      </c>
      <c r="O80" s="2" t="str">
        <f t="shared" si="7"/>
        <v/>
      </c>
      <c r="P80" s="18" t="str">
        <f t="shared" si="8"/>
        <v/>
      </c>
      <c r="Q80" s="2" t="str">
        <f t="shared" si="9"/>
        <v/>
      </c>
      <c r="R80" s="18" t="str">
        <f t="shared" si="10"/>
        <v/>
      </c>
      <c r="S80" s="2" t="str">
        <f t="shared" si="11"/>
        <v/>
      </c>
    </row>
    <row r="81" spans="1:19" x14ac:dyDescent="0.25">
      <c r="A81">
        <v>70</v>
      </c>
      <c r="B81" s="16"/>
      <c r="C81" s="16"/>
      <c r="D81" s="16"/>
      <c r="E81" s="16"/>
      <c r="F81" s="16"/>
      <c r="G81" s="16"/>
      <c r="H81" s="16"/>
      <c r="I81" s="16"/>
      <c r="J81" s="16"/>
      <c r="K81" s="16"/>
      <c r="L81" s="16"/>
      <c r="M81" s="16"/>
      <c r="N81" s="18" t="str">
        <f t="shared" si="6"/>
        <v/>
      </c>
      <c r="O81" s="2" t="str">
        <f t="shared" si="7"/>
        <v/>
      </c>
      <c r="P81" s="18" t="str">
        <f t="shared" si="8"/>
        <v/>
      </c>
      <c r="Q81" s="2" t="str">
        <f t="shared" si="9"/>
        <v/>
      </c>
      <c r="R81" s="18" t="str">
        <f t="shared" si="10"/>
        <v/>
      </c>
      <c r="S81" s="2" t="str">
        <f t="shared" si="11"/>
        <v/>
      </c>
    </row>
    <row r="82" spans="1:19" x14ac:dyDescent="0.25">
      <c r="A82">
        <v>71</v>
      </c>
      <c r="B82" s="16"/>
      <c r="C82" s="16"/>
      <c r="D82" s="16"/>
      <c r="E82" s="16"/>
      <c r="F82" s="16"/>
      <c r="G82" s="16"/>
      <c r="H82" s="16"/>
      <c r="I82" s="16"/>
      <c r="J82" s="16"/>
      <c r="K82" s="16"/>
      <c r="L82" s="16"/>
      <c r="M82" s="16"/>
      <c r="N82" s="18" t="str">
        <f t="shared" si="6"/>
        <v/>
      </c>
      <c r="O82" s="2" t="str">
        <f t="shared" si="7"/>
        <v/>
      </c>
      <c r="P82" s="18" t="str">
        <f t="shared" si="8"/>
        <v/>
      </c>
      <c r="Q82" s="2" t="str">
        <f t="shared" si="9"/>
        <v/>
      </c>
      <c r="R82" s="18" t="str">
        <f t="shared" si="10"/>
        <v/>
      </c>
      <c r="S82" s="2" t="str">
        <f t="shared" si="11"/>
        <v/>
      </c>
    </row>
    <row r="83" spans="1:19" x14ac:dyDescent="0.25">
      <c r="A83">
        <v>72</v>
      </c>
      <c r="B83" s="16"/>
      <c r="C83" s="16"/>
      <c r="D83" s="16"/>
      <c r="E83" s="16"/>
      <c r="F83" s="16"/>
      <c r="G83" s="16"/>
      <c r="H83" s="16"/>
      <c r="I83" s="16"/>
      <c r="J83" s="16"/>
      <c r="K83" s="16"/>
      <c r="L83" s="16"/>
      <c r="M83" s="16"/>
      <c r="N83" s="18" t="str">
        <f t="shared" si="6"/>
        <v/>
      </c>
      <c r="O83" s="2" t="str">
        <f t="shared" si="7"/>
        <v/>
      </c>
      <c r="P83" s="18" t="str">
        <f t="shared" si="8"/>
        <v/>
      </c>
      <c r="Q83" s="2" t="str">
        <f t="shared" si="9"/>
        <v/>
      </c>
      <c r="R83" s="18" t="str">
        <f t="shared" si="10"/>
        <v/>
      </c>
      <c r="S83" s="2" t="str">
        <f t="shared" si="11"/>
        <v/>
      </c>
    </row>
    <row r="84" spans="1:19" x14ac:dyDescent="0.25">
      <c r="A84">
        <v>73</v>
      </c>
      <c r="B84" s="16"/>
      <c r="C84" s="16"/>
      <c r="D84" s="16"/>
      <c r="E84" s="16"/>
      <c r="F84" s="16"/>
      <c r="G84" s="16"/>
      <c r="H84" s="16"/>
      <c r="I84" s="16"/>
      <c r="J84" s="16"/>
      <c r="K84" s="16"/>
      <c r="L84" s="16"/>
      <c r="M84" s="16"/>
      <c r="N84" s="18" t="str">
        <f t="shared" si="6"/>
        <v/>
      </c>
      <c r="O84" s="2" t="str">
        <f t="shared" si="7"/>
        <v/>
      </c>
      <c r="P84" s="18" t="str">
        <f t="shared" si="8"/>
        <v/>
      </c>
      <c r="Q84" s="2" t="str">
        <f t="shared" si="9"/>
        <v/>
      </c>
      <c r="R84" s="18" t="str">
        <f t="shared" si="10"/>
        <v/>
      </c>
      <c r="S84" s="2" t="str">
        <f t="shared" si="11"/>
        <v/>
      </c>
    </row>
    <row r="85" spans="1:19" x14ac:dyDescent="0.25">
      <c r="A85">
        <v>74</v>
      </c>
      <c r="B85" s="16"/>
      <c r="C85" s="16"/>
      <c r="D85" s="16"/>
      <c r="E85" s="16"/>
      <c r="F85" s="16"/>
      <c r="G85" s="16"/>
      <c r="H85" s="16"/>
      <c r="I85" s="16"/>
      <c r="J85" s="16"/>
      <c r="K85" s="16"/>
      <c r="L85" s="16"/>
      <c r="M85" s="16"/>
      <c r="N85" s="18" t="str">
        <f t="shared" si="6"/>
        <v/>
      </c>
      <c r="O85" s="2" t="str">
        <f t="shared" si="7"/>
        <v/>
      </c>
      <c r="P85" s="18" t="str">
        <f t="shared" si="8"/>
        <v/>
      </c>
      <c r="Q85" s="2" t="str">
        <f t="shared" si="9"/>
        <v/>
      </c>
      <c r="R85" s="18" t="str">
        <f t="shared" si="10"/>
        <v/>
      </c>
      <c r="S85" s="2" t="str">
        <f t="shared" si="11"/>
        <v/>
      </c>
    </row>
    <row r="86" spans="1:19" x14ac:dyDescent="0.25">
      <c r="A86">
        <v>75</v>
      </c>
      <c r="B86" s="16"/>
      <c r="C86" s="16"/>
      <c r="D86" s="16"/>
      <c r="E86" s="16"/>
      <c r="F86" s="16"/>
      <c r="G86" s="16"/>
      <c r="H86" s="16"/>
      <c r="I86" s="16"/>
      <c r="J86" s="16"/>
      <c r="K86" s="16"/>
      <c r="L86" s="16"/>
      <c r="M86" s="16"/>
      <c r="N86" s="18" t="str">
        <f t="shared" si="6"/>
        <v/>
      </c>
      <c r="O86" s="2" t="str">
        <f t="shared" si="7"/>
        <v/>
      </c>
      <c r="P86" s="18" t="str">
        <f t="shared" si="8"/>
        <v/>
      </c>
      <c r="Q86" s="2" t="str">
        <f t="shared" si="9"/>
        <v/>
      </c>
      <c r="R86" s="18" t="str">
        <f t="shared" si="10"/>
        <v/>
      </c>
      <c r="S86" s="2" t="str">
        <f t="shared" si="11"/>
        <v/>
      </c>
    </row>
    <row r="87" spans="1:19" x14ac:dyDescent="0.25">
      <c r="A87">
        <v>76</v>
      </c>
      <c r="B87" s="16"/>
      <c r="C87" s="16"/>
      <c r="D87" s="16"/>
      <c r="E87" s="16"/>
      <c r="F87" s="16"/>
      <c r="G87" s="16"/>
      <c r="H87" s="16"/>
      <c r="I87" s="16"/>
      <c r="J87" s="16"/>
      <c r="K87" s="16"/>
      <c r="L87" s="16"/>
      <c r="M87" s="16"/>
      <c r="N87" s="18" t="str">
        <f t="shared" si="6"/>
        <v/>
      </c>
      <c r="O87" s="2" t="str">
        <f t="shared" si="7"/>
        <v/>
      </c>
      <c r="P87" s="18" t="str">
        <f t="shared" si="8"/>
        <v/>
      </c>
      <c r="Q87" s="2" t="str">
        <f t="shared" si="9"/>
        <v/>
      </c>
      <c r="R87" s="18" t="str">
        <f t="shared" si="10"/>
        <v/>
      </c>
      <c r="S87" s="2" t="str">
        <f t="shared" si="11"/>
        <v/>
      </c>
    </row>
    <row r="88" spans="1:19" x14ac:dyDescent="0.25">
      <c r="A88">
        <v>77</v>
      </c>
      <c r="B88" s="16"/>
      <c r="C88" s="16"/>
      <c r="D88" s="16"/>
      <c r="E88" s="16"/>
      <c r="F88" s="16"/>
      <c r="G88" s="16"/>
      <c r="H88" s="16"/>
      <c r="I88" s="16"/>
      <c r="J88" s="16"/>
      <c r="K88" s="16"/>
      <c r="L88" s="16"/>
      <c r="M88" s="16"/>
      <c r="N88" s="18" t="str">
        <f t="shared" si="6"/>
        <v/>
      </c>
      <c r="O88" s="2" t="str">
        <f t="shared" si="7"/>
        <v/>
      </c>
      <c r="P88" s="18" t="str">
        <f t="shared" si="8"/>
        <v/>
      </c>
      <c r="Q88" s="2" t="str">
        <f t="shared" si="9"/>
        <v/>
      </c>
      <c r="R88" s="18" t="str">
        <f t="shared" si="10"/>
        <v/>
      </c>
      <c r="S88" s="2" t="str">
        <f t="shared" si="11"/>
        <v/>
      </c>
    </row>
    <row r="89" spans="1:19" x14ac:dyDescent="0.25">
      <c r="A89">
        <v>78</v>
      </c>
      <c r="B89" s="16"/>
      <c r="C89" s="16"/>
      <c r="D89" s="16"/>
      <c r="E89" s="16"/>
      <c r="F89" s="16"/>
      <c r="G89" s="16"/>
      <c r="H89" s="16"/>
      <c r="I89" s="16"/>
      <c r="J89" s="16"/>
      <c r="K89" s="16"/>
      <c r="L89" s="16"/>
      <c r="M89" s="16"/>
      <c r="N89" s="18" t="str">
        <f t="shared" si="6"/>
        <v/>
      </c>
      <c r="O89" s="2" t="str">
        <f t="shared" si="7"/>
        <v/>
      </c>
      <c r="P89" s="18" t="str">
        <f t="shared" si="8"/>
        <v/>
      </c>
      <c r="Q89" s="2" t="str">
        <f t="shared" si="9"/>
        <v/>
      </c>
      <c r="R89" s="18" t="str">
        <f t="shared" si="10"/>
        <v/>
      </c>
      <c r="S89" s="2" t="str">
        <f t="shared" si="11"/>
        <v/>
      </c>
    </row>
    <row r="90" spans="1:19" x14ac:dyDescent="0.25">
      <c r="A90">
        <v>79</v>
      </c>
      <c r="B90" s="16"/>
      <c r="C90" s="16"/>
      <c r="D90" s="16"/>
      <c r="E90" s="16"/>
      <c r="F90" s="16"/>
      <c r="G90" s="16"/>
      <c r="H90" s="16"/>
      <c r="I90" s="16"/>
      <c r="J90" s="16"/>
      <c r="K90" s="16"/>
      <c r="L90" s="16"/>
      <c r="M90" s="16"/>
      <c r="N90" s="18" t="str">
        <f t="shared" si="6"/>
        <v/>
      </c>
      <c r="O90" s="2" t="str">
        <f t="shared" si="7"/>
        <v/>
      </c>
      <c r="P90" s="18" t="str">
        <f t="shared" si="8"/>
        <v/>
      </c>
      <c r="Q90" s="2" t="str">
        <f t="shared" si="9"/>
        <v/>
      </c>
      <c r="R90" s="18" t="str">
        <f t="shared" si="10"/>
        <v/>
      </c>
      <c r="S90" s="2" t="str">
        <f t="shared" si="11"/>
        <v/>
      </c>
    </row>
    <row r="91" spans="1:19" x14ac:dyDescent="0.25">
      <c r="A91">
        <v>80</v>
      </c>
      <c r="B91" s="16"/>
      <c r="C91" s="16"/>
      <c r="D91" s="16"/>
      <c r="E91" s="16"/>
      <c r="F91" s="16"/>
      <c r="G91" s="16"/>
      <c r="H91" s="16"/>
      <c r="I91" s="16"/>
      <c r="J91" s="16"/>
      <c r="K91" s="16"/>
      <c r="L91" s="16"/>
      <c r="M91" s="16"/>
      <c r="N91" s="18" t="str">
        <f t="shared" si="6"/>
        <v/>
      </c>
      <c r="O91" s="2" t="str">
        <f t="shared" si="7"/>
        <v/>
      </c>
      <c r="P91" s="18" t="str">
        <f t="shared" si="8"/>
        <v/>
      </c>
      <c r="Q91" s="2" t="str">
        <f t="shared" si="9"/>
        <v/>
      </c>
      <c r="R91" s="18" t="str">
        <f t="shared" si="10"/>
        <v/>
      </c>
      <c r="S91" s="2" t="str">
        <f t="shared" si="11"/>
        <v/>
      </c>
    </row>
    <row r="92" spans="1:19" x14ac:dyDescent="0.25">
      <c r="A92">
        <v>81</v>
      </c>
      <c r="B92" s="16"/>
      <c r="C92" s="16"/>
      <c r="D92" s="16"/>
      <c r="E92" s="16"/>
      <c r="F92" s="16"/>
      <c r="G92" s="16"/>
      <c r="H92" s="16"/>
      <c r="I92" s="16"/>
      <c r="J92" s="16"/>
      <c r="K92" s="16"/>
      <c r="L92" s="16"/>
      <c r="M92" s="16"/>
      <c r="N92" s="18" t="str">
        <f t="shared" si="6"/>
        <v/>
      </c>
      <c r="O92" s="2" t="str">
        <f t="shared" si="7"/>
        <v/>
      </c>
      <c r="P92" s="18" t="str">
        <f t="shared" si="8"/>
        <v/>
      </c>
      <c r="Q92" s="2" t="str">
        <f t="shared" si="9"/>
        <v/>
      </c>
      <c r="R92" s="18" t="str">
        <f t="shared" si="10"/>
        <v/>
      </c>
      <c r="S92" s="2" t="str">
        <f t="shared" si="11"/>
        <v/>
      </c>
    </row>
    <row r="93" spans="1:19" x14ac:dyDescent="0.25">
      <c r="A93">
        <v>82</v>
      </c>
      <c r="B93" s="16"/>
      <c r="C93" s="16"/>
      <c r="D93" s="16"/>
      <c r="E93" s="16"/>
      <c r="F93" s="16"/>
      <c r="G93" s="16"/>
      <c r="H93" s="16"/>
      <c r="I93" s="16"/>
      <c r="J93" s="16"/>
      <c r="K93" s="16"/>
      <c r="L93" s="16"/>
      <c r="M93" s="16"/>
      <c r="N93" s="18" t="str">
        <f t="shared" si="6"/>
        <v/>
      </c>
      <c r="O93" s="2" t="str">
        <f t="shared" si="7"/>
        <v/>
      </c>
      <c r="P93" s="18" t="str">
        <f t="shared" si="8"/>
        <v/>
      </c>
      <c r="Q93" s="2" t="str">
        <f t="shared" si="9"/>
        <v/>
      </c>
      <c r="R93" s="18" t="str">
        <f t="shared" si="10"/>
        <v/>
      </c>
      <c r="S93" s="2" t="str">
        <f t="shared" si="11"/>
        <v/>
      </c>
    </row>
    <row r="94" spans="1:19" x14ac:dyDescent="0.25">
      <c r="A94">
        <v>83</v>
      </c>
      <c r="B94" s="16"/>
      <c r="C94" s="16"/>
      <c r="D94" s="16"/>
      <c r="E94" s="16"/>
      <c r="F94" s="16"/>
      <c r="G94" s="16"/>
      <c r="H94" s="16"/>
      <c r="I94" s="16"/>
      <c r="J94" s="16"/>
      <c r="K94" s="16"/>
      <c r="L94" s="16"/>
      <c r="M94" s="16"/>
      <c r="N94" s="18" t="str">
        <f t="shared" si="6"/>
        <v/>
      </c>
      <c r="O94" s="2" t="str">
        <f t="shared" si="7"/>
        <v/>
      </c>
      <c r="P94" s="18" t="str">
        <f t="shared" si="8"/>
        <v/>
      </c>
      <c r="Q94" s="2" t="str">
        <f t="shared" si="9"/>
        <v/>
      </c>
      <c r="R94" s="18" t="str">
        <f t="shared" si="10"/>
        <v/>
      </c>
      <c r="S94" s="2" t="str">
        <f t="shared" si="11"/>
        <v/>
      </c>
    </row>
    <row r="95" spans="1:19" x14ac:dyDescent="0.25">
      <c r="A95">
        <v>84</v>
      </c>
      <c r="B95" s="16"/>
      <c r="C95" s="16"/>
      <c r="D95" s="16"/>
      <c r="E95" s="16"/>
      <c r="F95" s="16"/>
      <c r="G95" s="16"/>
      <c r="H95" s="16"/>
      <c r="I95" s="16"/>
      <c r="J95" s="16"/>
      <c r="K95" s="16"/>
      <c r="L95" s="16"/>
      <c r="M95" s="16"/>
      <c r="N95" s="18" t="str">
        <f t="shared" si="6"/>
        <v/>
      </c>
      <c r="O95" s="2" t="str">
        <f t="shared" si="7"/>
        <v/>
      </c>
      <c r="P95" s="18" t="str">
        <f t="shared" si="8"/>
        <v/>
      </c>
      <c r="Q95" s="2" t="str">
        <f t="shared" si="9"/>
        <v/>
      </c>
      <c r="R95" s="18" t="str">
        <f t="shared" si="10"/>
        <v/>
      </c>
      <c r="S95" s="2" t="str">
        <f t="shared" si="11"/>
        <v/>
      </c>
    </row>
    <row r="96" spans="1:19" x14ac:dyDescent="0.25">
      <c r="A96">
        <v>85</v>
      </c>
      <c r="B96" s="16"/>
      <c r="C96" s="16"/>
      <c r="D96" s="16"/>
      <c r="E96" s="16"/>
      <c r="F96" s="16"/>
      <c r="G96" s="16"/>
      <c r="H96" s="16"/>
      <c r="I96" s="16"/>
      <c r="J96" s="16"/>
      <c r="K96" s="16"/>
      <c r="L96" s="16"/>
      <c r="M96" s="16"/>
      <c r="N96" s="18" t="str">
        <f t="shared" si="6"/>
        <v/>
      </c>
      <c r="O96" s="2" t="str">
        <f t="shared" si="7"/>
        <v/>
      </c>
      <c r="P96" s="18" t="str">
        <f t="shared" si="8"/>
        <v/>
      </c>
      <c r="Q96" s="2" t="str">
        <f t="shared" si="9"/>
        <v/>
      </c>
      <c r="R96" s="18" t="str">
        <f t="shared" si="10"/>
        <v/>
      </c>
      <c r="S96" s="2" t="str">
        <f t="shared" si="11"/>
        <v/>
      </c>
    </row>
    <row r="97" spans="1:19" x14ac:dyDescent="0.25">
      <c r="A97">
        <v>86</v>
      </c>
      <c r="B97" s="16"/>
      <c r="C97" s="16"/>
      <c r="D97" s="16"/>
      <c r="E97" s="16"/>
      <c r="F97" s="16"/>
      <c r="G97" s="16"/>
      <c r="H97" s="16"/>
      <c r="I97" s="16"/>
      <c r="J97" s="16"/>
      <c r="K97" s="16"/>
      <c r="L97" s="16"/>
      <c r="M97" s="16"/>
      <c r="N97" s="18" t="str">
        <f t="shared" si="6"/>
        <v/>
      </c>
      <c r="O97" s="2" t="str">
        <f t="shared" si="7"/>
        <v/>
      </c>
      <c r="P97" s="18" t="str">
        <f t="shared" si="8"/>
        <v/>
      </c>
      <c r="Q97" s="2" t="str">
        <f t="shared" si="9"/>
        <v/>
      </c>
      <c r="R97" s="18" t="str">
        <f t="shared" si="10"/>
        <v/>
      </c>
      <c r="S97" s="2" t="str">
        <f t="shared" si="11"/>
        <v/>
      </c>
    </row>
    <row r="98" spans="1:19" x14ac:dyDescent="0.25">
      <c r="A98">
        <v>87</v>
      </c>
      <c r="B98" s="16"/>
      <c r="C98" s="16"/>
      <c r="D98" s="16"/>
      <c r="E98" s="16"/>
      <c r="F98" s="16"/>
      <c r="G98" s="16"/>
      <c r="H98" s="16"/>
      <c r="I98" s="16"/>
      <c r="J98" s="16"/>
      <c r="K98" s="16"/>
      <c r="L98" s="16"/>
      <c r="M98" s="16"/>
      <c r="N98" s="18" t="str">
        <f t="shared" si="6"/>
        <v/>
      </c>
      <c r="O98" s="2" t="str">
        <f t="shared" si="7"/>
        <v/>
      </c>
      <c r="P98" s="18" t="str">
        <f t="shared" si="8"/>
        <v/>
      </c>
      <c r="Q98" s="2" t="str">
        <f t="shared" si="9"/>
        <v/>
      </c>
      <c r="R98" s="18" t="str">
        <f t="shared" si="10"/>
        <v/>
      </c>
      <c r="S98" s="2" t="str">
        <f t="shared" si="11"/>
        <v/>
      </c>
    </row>
    <row r="99" spans="1:19" x14ac:dyDescent="0.25">
      <c r="A99">
        <v>88</v>
      </c>
      <c r="B99" s="16"/>
      <c r="C99" s="16"/>
      <c r="D99" s="16"/>
      <c r="E99" s="16"/>
      <c r="F99" s="16"/>
      <c r="G99" s="16"/>
      <c r="H99" s="16"/>
      <c r="I99" s="16"/>
      <c r="J99" s="16"/>
      <c r="K99" s="16"/>
      <c r="L99" s="16"/>
      <c r="M99" s="16"/>
      <c r="N99" s="18" t="str">
        <f t="shared" si="6"/>
        <v/>
      </c>
      <c r="O99" s="2" t="str">
        <f t="shared" si="7"/>
        <v/>
      </c>
      <c r="P99" s="18" t="str">
        <f t="shared" si="8"/>
        <v/>
      </c>
      <c r="Q99" s="2" t="str">
        <f t="shared" si="9"/>
        <v/>
      </c>
      <c r="R99" s="18" t="str">
        <f t="shared" si="10"/>
        <v/>
      </c>
      <c r="S99" s="2" t="str">
        <f t="shared" si="11"/>
        <v/>
      </c>
    </row>
    <row r="100" spans="1:19" x14ac:dyDescent="0.25">
      <c r="A100">
        <v>89</v>
      </c>
      <c r="B100" s="16"/>
      <c r="C100" s="16"/>
      <c r="D100" s="16"/>
      <c r="E100" s="16"/>
      <c r="F100" s="16"/>
      <c r="G100" s="16"/>
      <c r="H100" s="16"/>
      <c r="I100" s="16"/>
      <c r="J100" s="16"/>
      <c r="K100" s="16"/>
      <c r="L100" s="16"/>
      <c r="M100" s="16"/>
      <c r="N100" s="18" t="str">
        <f t="shared" si="6"/>
        <v/>
      </c>
      <c r="O100" s="2" t="str">
        <f t="shared" si="7"/>
        <v/>
      </c>
      <c r="P100" s="18" t="str">
        <f t="shared" si="8"/>
        <v/>
      </c>
      <c r="Q100" s="2" t="str">
        <f t="shared" si="9"/>
        <v/>
      </c>
      <c r="R100" s="18" t="str">
        <f t="shared" si="10"/>
        <v/>
      </c>
      <c r="S100" s="2" t="str">
        <f t="shared" si="11"/>
        <v/>
      </c>
    </row>
    <row r="101" spans="1:19" x14ac:dyDescent="0.25">
      <c r="A101">
        <v>90</v>
      </c>
      <c r="B101" s="16"/>
      <c r="C101" s="16"/>
      <c r="D101" s="16"/>
      <c r="E101" s="16"/>
      <c r="F101" s="16"/>
      <c r="G101" s="16"/>
      <c r="H101" s="16"/>
      <c r="I101" s="16"/>
      <c r="J101" s="16"/>
      <c r="K101" s="16"/>
      <c r="L101" s="16"/>
      <c r="M101" s="16"/>
      <c r="N101" s="18" t="str">
        <f t="shared" si="6"/>
        <v/>
      </c>
      <c r="O101" s="2" t="str">
        <f t="shared" si="7"/>
        <v/>
      </c>
      <c r="P101" s="18" t="str">
        <f t="shared" si="8"/>
        <v/>
      </c>
      <c r="Q101" s="2" t="str">
        <f t="shared" si="9"/>
        <v/>
      </c>
      <c r="R101" s="18" t="str">
        <f t="shared" si="10"/>
        <v/>
      </c>
      <c r="S101" s="2" t="str">
        <f t="shared" si="11"/>
        <v/>
      </c>
    </row>
    <row r="102" spans="1:19" x14ac:dyDescent="0.25">
      <c r="A102">
        <v>91</v>
      </c>
      <c r="B102" s="16"/>
      <c r="C102" s="16"/>
      <c r="D102" s="16"/>
      <c r="E102" s="16"/>
      <c r="F102" s="16"/>
      <c r="G102" s="16"/>
      <c r="H102" s="16"/>
      <c r="I102" s="16"/>
      <c r="J102" s="16"/>
      <c r="K102" s="16"/>
      <c r="L102" s="16"/>
      <c r="M102" s="16"/>
      <c r="N102" s="18" t="str">
        <f t="shared" si="6"/>
        <v/>
      </c>
      <c r="O102" s="2" t="str">
        <f t="shared" si="7"/>
        <v/>
      </c>
      <c r="P102" s="18" t="str">
        <f t="shared" si="8"/>
        <v/>
      </c>
      <c r="Q102" s="2" t="str">
        <f t="shared" si="9"/>
        <v/>
      </c>
      <c r="R102" s="18" t="str">
        <f t="shared" si="10"/>
        <v/>
      </c>
      <c r="S102" s="2" t="str">
        <f t="shared" si="11"/>
        <v/>
      </c>
    </row>
    <row r="103" spans="1:19" x14ac:dyDescent="0.25">
      <c r="A103">
        <v>92</v>
      </c>
      <c r="B103" s="16"/>
      <c r="C103" s="16"/>
      <c r="D103" s="16"/>
      <c r="E103" s="16"/>
      <c r="F103" s="16"/>
      <c r="G103" s="16"/>
      <c r="H103" s="16"/>
      <c r="I103" s="16"/>
      <c r="J103" s="16"/>
      <c r="K103" s="16"/>
      <c r="L103" s="16"/>
      <c r="M103" s="16"/>
      <c r="N103" s="18" t="str">
        <f t="shared" si="6"/>
        <v/>
      </c>
      <c r="O103" s="2" t="str">
        <f t="shared" si="7"/>
        <v/>
      </c>
      <c r="P103" s="18" t="str">
        <f t="shared" si="8"/>
        <v/>
      </c>
      <c r="Q103" s="2" t="str">
        <f t="shared" si="9"/>
        <v/>
      </c>
      <c r="R103" s="18" t="str">
        <f t="shared" si="10"/>
        <v/>
      </c>
      <c r="S103" s="2" t="str">
        <f t="shared" si="11"/>
        <v/>
      </c>
    </row>
    <row r="104" spans="1:19" x14ac:dyDescent="0.25">
      <c r="A104">
        <v>93</v>
      </c>
      <c r="B104" s="16"/>
      <c r="C104" s="16"/>
      <c r="D104" s="16"/>
      <c r="E104" s="16"/>
      <c r="F104" s="16"/>
      <c r="G104" s="16"/>
      <c r="H104" s="16"/>
      <c r="I104" s="16"/>
      <c r="J104" s="16"/>
      <c r="K104" s="16"/>
      <c r="L104" s="16"/>
      <c r="M104" s="16"/>
      <c r="N104" s="18" t="str">
        <f t="shared" si="6"/>
        <v/>
      </c>
      <c r="O104" s="2" t="str">
        <f t="shared" si="7"/>
        <v/>
      </c>
      <c r="P104" s="18" t="str">
        <f t="shared" si="8"/>
        <v/>
      </c>
      <c r="Q104" s="2" t="str">
        <f t="shared" si="9"/>
        <v/>
      </c>
      <c r="R104" s="18" t="str">
        <f t="shared" si="10"/>
        <v/>
      </c>
      <c r="S104" s="2" t="str">
        <f t="shared" si="11"/>
        <v/>
      </c>
    </row>
    <row r="105" spans="1:19" x14ac:dyDescent="0.25">
      <c r="A105">
        <v>94</v>
      </c>
      <c r="B105" s="16"/>
      <c r="C105" s="16"/>
      <c r="D105" s="16"/>
      <c r="E105" s="16"/>
      <c r="F105" s="16"/>
      <c r="G105" s="16"/>
      <c r="H105" s="16"/>
      <c r="I105" s="16"/>
      <c r="J105" s="16"/>
      <c r="K105" s="16"/>
      <c r="L105" s="16"/>
      <c r="M105" s="16"/>
      <c r="N105" s="18" t="str">
        <f t="shared" si="6"/>
        <v/>
      </c>
      <c r="O105" s="2" t="str">
        <f t="shared" si="7"/>
        <v/>
      </c>
      <c r="P105" s="18" t="str">
        <f t="shared" si="8"/>
        <v/>
      </c>
      <c r="Q105" s="2" t="str">
        <f t="shared" si="9"/>
        <v/>
      </c>
      <c r="R105" s="18" t="str">
        <f t="shared" si="10"/>
        <v/>
      </c>
      <c r="S105" s="2" t="str">
        <f t="shared" si="11"/>
        <v/>
      </c>
    </row>
    <row r="106" spans="1:19" x14ac:dyDescent="0.25">
      <c r="A106">
        <v>95</v>
      </c>
      <c r="B106" s="16"/>
      <c r="C106" s="16"/>
      <c r="D106" s="16"/>
      <c r="E106" s="16"/>
      <c r="F106" s="16"/>
      <c r="G106" s="16"/>
      <c r="H106" s="16"/>
      <c r="I106" s="16"/>
      <c r="J106" s="16"/>
      <c r="K106" s="16"/>
      <c r="L106" s="16"/>
      <c r="M106" s="16"/>
      <c r="N106" s="18" t="str">
        <f t="shared" si="6"/>
        <v/>
      </c>
      <c r="O106" s="2" t="str">
        <f t="shared" si="7"/>
        <v/>
      </c>
      <c r="P106" s="18" t="str">
        <f t="shared" si="8"/>
        <v/>
      </c>
      <c r="Q106" s="2" t="str">
        <f t="shared" si="9"/>
        <v/>
      </c>
      <c r="R106" s="18" t="str">
        <f t="shared" si="10"/>
        <v/>
      </c>
      <c r="S106" s="2" t="str">
        <f t="shared" si="11"/>
        <v/>
      </c>
    </row>
    <row r="107" spans="1:19" x14ac:dyDescent="0.25">
      <c r="A107">
        <v>96</v>
      </c>
      <c r="B107" s="16"/>
      <c r="C107" s="16"/>
      <c r="D107" s="16"/>
      <c r="E107" s="16"/>
      <c r="F107" s="16"/>
      <c r="G107" s="16"/>
      <c r="H107" s="16"/>
      <c r="I107" s="16"/>
      <c r="J107" s="16"/>
      <c r="K107" s="16"/>
      <c r="L107" s="16"/>
      <c r="M107" s="16"/>
      <c r="N107" s="18" t="str">
        <f t="shared" si="6"/>
        <v/>
      </c>
      <c r="O107" s="2" t="str">
        <f t="shared" si="7"/>
        <v/>
      </c>
      <c r="P107" s="18" t="str">
        <f t="shared" si="8"/>
        <v/>
      </c>
      <c r="Q107" s="2" t="str">
        <f t="shared" si="9"/>
        <v/>
      </c>
      <c r="R107" s="18" t="str">
        <f t="shared" si="10"/>
        <v/>
      </c>
      <c r="S107" s="2" t="str">
        <f t="shared" si="11"/>
        <v/>
      </c>
    </row>
    <row r="108" spans="1:19" x14ac:dyDescent="0.25">
      <c r="A108">
        <v>97</v>
      </c>
      <c r="B108" s="16"/>
      <c r="C108" s="16"/>
      <c r="D108" s="16"/>
      <c r="E108" s="16"/>
      <c r="F108" s="16"/>
      <c r="G108" s="16"/>
      <c r="H108" s="16"/>
      <c r="I108" s="16"/>
      <c r="J108" s="16"/>
      <c r="K108" s="16"/>
      <c r="L108" s="16"/>
      <c r="M108" s="16"/>
      <c r="N108" s="18" t="str">
        <f t="shared" si="6"/>
        <v/>
      </c>
      <c r="O108" s="2" t="str">
        <f t="shared" si="7"/>
        <v/>
      </c>
      <c r="P108" s="18" t="str">
        <f t="shared" si="8"/>
        <v/>
      </c>
      <c r="Q108" s="2" t="str">
        <f t="shared" si="9"/>
        <v/>
      </c>
      <c r="R108" s="18" t="str">
        <f t="shared" si="10"/>
        <v/>
      </c>
      <c r="S108" s="2" t="str">
        <f t="shared" si="11"/>
        <v/>
      </c>
    </row>
    <row r="109" spans="1:19" x14ac:dyDescent="0.25">
      <c r="A109">
        <v>98</v>
      </c>
      <c r="B109" s="16"/>
      <c r="C109" s="16"/>
      <c r="D109" s="16"/>
      <c r="E109" s="16"/>
      <c r="F109" s="16"/>
      <c r="G109" s="16"/>
      <c r="H109" s="16"/>
      <c r="I109" s="16"/>
      <c r="J109" s="16"/>
      <c r="K109" s="16"/>
      <c r="L109" s="16"/>
      <c r="M109" s="16"/>
      <c r="N109" s="18" t="str">
        <f t="shared" si="6"/>
        <v/>
      </c>
      <c r="O109" s="2" t="str">
        <f t="shared" si="7"/>
        <v/>
      </c>
      <c r="P109" s="18" t="str">
        <f t="shared" si="8"/>
        <v/>
      </c>
      <c r="Q109" s="2" t="str">
        <f t="shared" si="9"/>
        <v/>
      </c>
      <c r="R109" s="18" t="str">
        <f t="shared" si="10"/>
        <v/>
      </c>
      <c r="S109" s="2" t="str">
        <f t="shared" si="11"/>
        <v/>
      </c>
    </row>
    <row r="110" spans="1:19" x14ac:dyDescent="0.25">
      <c r="A110">
        <v>99</v>
      </c>
      <c r="B110" s="16"/>
      <c r="C110" s="16"/>
      <c r="D110" s="16"/>
      <c r="E110" s="16"/>
      <c r="F110" s="16"/>
      <c r="G110" s="16"/>
      <c r="H110" s="16"/>
      <c r="I110" s="16"/>
      <c r="J110" s="16"/>
      <c r="K110" s="16"/>
      <c r="L110" s="16"/>
      <c r="M110" s="16"/>
      <c r="N110" s="18" t="str">
        <f t="shared" si="6"/>
        <v/>
      </c>
      <c r="O110" s="2" t="str">
        <f t="shared" si="7"/>
        <v/>
      </c>
      <c r="P110" s="18" t="str">
        <f t="shared" si="8"/>
        <v/>
      </c>
      <c r="Q110" s="2" t="str">
        <f t="shared" si="9"/>
        <v/>
      </c>
      <c r="R110" s="18" t="str">
        <f t="shared" si="10"/>
        <v/>
      </c>
      <c r="S110" s="2" t="str">
        <f t="shared" si="11"/>
        <v/>
      </c>
    </row>
    <row r="111" spans="1:19" x14ac:dyDescent="0.25">
      <c r="A111">
        <v>100</v>
      </c>
      <c r="B111" s="16"/>
      <c r="C111" s="16"/>
      <c r="D111" s="16"/>
      <c r="E111" s="16"/>
      <c r="F111" s="16"/>
      <c r="G111" s="16"/>
      <c r="H111" s="16"/>
      <c r="I111" s="16"/>
      <c r="J111" s="16"/>
      <c r="K111" s="16"/>
      <c r="L111" s="16"/>
      <c r="M111" s="16"/>
      <c r="N111" s="18" t="str">
        <f>IF(B111="","",IF($C$5="Mean size in bin",B111,(B110+((B111-B110)/2))))</f>
        <v/>
      </c>
      <c r="O111" s="2" t="str">
        <f t="shared" si="7"/>
        <v/>
      </c>
      <c r="P111" s="18" t="str">
        <f t="shared" si="8"/>
        <v/>
      </c>
      <c r="Q111" s="2" t="str">
        <f t="shared" si="9"/>
        <v/>
      </c>
      <c r="R111" s="18" t="str">
        <f t="shared" si="10"/>
        <v/>
      </c>
      <c r="S111" s="2" t="str">
        <f t="shared" si="11"/>
        <v/>
      </c>
    </row>
  </sheetData>
  <sheetProtection algorithmName="SHA-512" hashValue="lEh+oDvAe6btDxvmxZB+N6xd59YDrAl1jg/fyj9K+wFbkjJmq4+twO0O/Q/mGR/hcsOyDX/WQZI4p7HrDaR2sQ==" saltValue="80k+qGEW771RTE1UbYor0A==" spinCount="100000" sheet="1" objects="1" scenarios="1" selectLockedCells="1"/>
  <mergeCells count="20">
    <mergeCell ref="N9:O10"/>
    <mergeCell ref="P9:Q10"/>
    <mergeCell ref="R9:S10"/>
    <mergeCell ref="K10:M10"/>
    <mergeCell ref="J9:M9"/>
    <mergeCell ref="F10:F11"/>
    <mergeCell ref="J10:J11"/>
    <mergeCell ref="C10:E10"/>
    <mergeCell ref="G10:I10"/>
    <mergeCell ref="F9:I9"/>
    <mergeCell ref="A5:B5"/>
    <mergeCell ref="A1:B1"/>
    <mergeCell ref="A2:B2"/>
    <mergeCell ref="A3:B3"/>
    <mergeCell ref="B9:E9"/>
    <mergeCell ref="A4:B4"/>
    <mergeCell ref="A6:B6"/>
    <mergeCell ref="A7:B7"/>
    <mergeCell ref="A9:A11"/>
    <mergeCell ref="B10:B11"/>
  </mergeCells>
  <conditionalFormatting sqref="D11:E111 H11:I111 L11:M111">
    <cfRule type="expression" dxfId="1" priority="2">
      <formula>$C$4="Mean of replicates"</formula>
    </cfRule>
  </conditionalFormatting>
  <conditionalFormatting sqref="A9:S111">
    <cfRule type="expression" dxfId="0" priority="1" stopIfTrue="1">
      <formula>OR($C$1="",$C$2="",$C$3="",$C$4="",$C$5="",$C$6="",$C$7="")</formula>
    </cfRule>
  </conditionalFormatting>
  <dataValidations count="7">
    <dataValidation type="list" allowBlank="1" showInputMessage="1" showErrorMessage="1" promptTitle="Reference DSDs" prompt="Select the ASAE S572 Reference DSD that is most similar to your SDMS Candidate on the COARSER side at Dv0.1. All DSDs must be collected at the same facility using the same protocols." sqref="C3">
      <formula1>"VF-F,F-M,M-C,C-VC,VC-XC,XC-UC"</formula1>
    </dataValidation>
    <dataValidation allowBlank="1" showInputMessage="1" showErrorMessage="1" promptTitle="General instructions" prompt="Enter a name for your SDMS candidate here and add data to the green coloured cells as required." sqref="C1"/>
    <dataValidation type="list" allowBlank="1" showInputMessage="1" showErrorMessage="1" promptTitle="Reference DSDs" prompt="Select the ASAE S572 Reference DSD that is most similar to your SDMS Candidate on the FINER side at Dv0.1. All DSDs must be collected at the same facility using the same protocols." sqref="C2">
      <formula1>"VF-F,F-M,M-C,C-VC,VC-XC,XC-UC"</formula1>
    </dataValidation>
    <dataValidation type="list" allowBlank="1" showInputMessage="1" showErrorMessage="1" promptTitle="DSD Input Format" prompt="If you have not yet averaged the data from your DSD replicate measurements select 'Three replicates'; if you have select 'Mean of replicates'." sqref="C4">
      <formula1>"Three replicates, Mean of replicates"</formula1>
    </dataValidation>
    <dataValidation type="list" allowBlank="1" showInputMessage="1" showErrorMessage="1" promptTitle="Volume fraction format" prompt="Select the format of your data with respect to volume fraction" sqref="C6">
      <formula1>"Incremental, Cumulative"</formula1>
    </dataValidation>
    <dataValidation type="list" allowBlank="1" showInputMessage="1" showErrorMessage="1" promptTitle="Droplet Size Bin Format" prompt="If your droplet size data is expressed as the average of the sizes in a bin select 'Mean size in bin'; if it is not or unknown select 'Maximum size in bin'." sqref="C5">
      <formula1>"Mean size in bin, Maximum size in bin"</formula1>
    </dataValidation>
    <dataValidation type="list" allowBlank="1" showInputMessage="1" showErrorMessage="1" promptTitle="Volume fraction units" prompt="Select the units of your data with respect to volume fraction" sqref="C7">
      <formula1>"Percentage, Fraction"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79"/>
  <sheetViews>
    <sheetView workbookViewId="0"/>
  </sheetViews>
  <sheetFormatPr defaultRowHeight="15" x14ac:dyDescent="0.25"/>
  <sheetData>
    <row r="1" spans="1:3" x14ac:dyDescent="0.25">
      <c r="A1">
        <f>IF(Normalise!B7="","",Normalise!B7)</f>
        <v>4</v>
      </c>
      <c r="B1" t="e">
        <f>C1</f>
        <v>#VALUE!</v>
      </c>
      <c r="C1" t="e">
        <f>Normalise!U7</f>
        <v>#VALUE!</v>
      </c>
    </row>
    <row r="2" spans="1:3" x14ac:dyDescent="0.25">
      <c r="A2">
        <f>IF(Normalise!B8="","",Normalise!B8)</f>
        <v>4.4000000000000004</v>
      </c>
      <c r="B2" t="e">
        <f>C2-C1</f>
        <v>#VALUE!</v>
      </c>
      <c r="C2" t="e">
        <f>Normalise!U8</f>
        <v>#VALUE!</v>
      </c>
    </row>
    <row r="3" spans="1:3" x14ac:dyDescent="0.25">
      <c r="A3">
        <f>IF(Normalise!B9="","",Normalise!B9)</f>
        <v>4.8</v>
      </c>
      <c r="B3" t="e">
        <f t="shared" ref="B3:B66" si="0">C3-C2</f>
        <v>#VALUE!</v>
      </c>
      <c r="C3" t="e">
        <f>Normalise!U9</f>
        <v>#VALUE!</v>
      </c>
    </row>
    <row r="4" spans="1:3" x14ac:dyDescent="0.25">
      <c r="A4">
        <f>IF(Normalise!B10="","",Normalise!B10)</f>
        <v>5.2</v>
      </c>
      <c r="B4" t="e">
        <f t="shared" si="0"/>
        <v>#VALUE!</v>
      </c>
      <c r="C4" t="e">
        <f>Normalise!U10</f>
        <v>#VALUE!</v>
      </c>
    </row>
    <row r="5" spans="1:3" x14ac:dyDescent="0.25">
      <c r="A5">
        <f>IF(Normalise!B11="","",Normalise!B11)</f>
        <v>5.7</v>
      </c>
      <c r="B5" t="e">
        <f t="shared" si="0"/>
        <v>#VALUE!</v>
      </c>
      <c r="C5" t="e">
        <f>Normalise!U11</f>
        <v>#VALUE!</v>
      </c>
    </row>
    <row r="6" spans="1:3" x14ac:dyDescent="0.25">
      <c r="A6">
        <f>IF(Normalise!B12="","",Normalise!B12)</f>
        <v>6.2</v>
      </c>
      <c r="B6" t="e">
        <f t="shared" si="0"/>
        <v>#VALUE!</v>
      </c>
      <c r="C6" t="e">
        <f>Normalise!U12</f>
        <v>#VALUE!</v>
      </c>
    </row>
    <row r="7" spans="1:3" x14ac:dyDescent="0.25">
      <c r="A7">
        <f>IF(Normalise!B13="","",Normalise!B13)</f>
        <v>6.7</v>
      </c>
      <c r="B7" t="e">
        <f t="shared" si="0"/>
        <v>#VALUE!</v>
      </c>
      <c r="C7" t="e">
        <f>Normalise!U13</f>
        <v>#VALUE!</v>
      </c>
    </row>
    <row r="8" spans="1:3" x14ac:dyDescent="0.25">
      <c r="A8">
        <f>IF(Normalise!B14="","",Normalise!B14)</f>
        <v>7.3</v>
      </c>
      <c r="B8" t="e">
        <f t="shared" si="0"/>
        <v>#VALUE!</v>
      </c>
      <c r="C8" t="e">
        <f>Normalise!U14</f>
        <v>#VALUE!</v>
      </c>
    </row>
    <row r="9" spans="1:3" x14ac:dyDescent="0.25">
      <c r="A9">
        <f>IF(Normalise!B15="","",Normalise!B15)</f>
        <v>8</v>
      </c>
      <c r="B9" t="e">
        <f t="shared" si="0"/>
        <v>#VALUE!</v>
      </c>
      <c r="C9" t="e">
        <f>Normalise!U15</f>
        <v>#VALUE!</v>
      </c>
    </row>
    <row r="10" spans="1:3" x14ac:dyDescent="0.25">
      <c r="A10">
        <f>IF(Normalise!B16="","",Normalise!B16)</f>
        <v>8.6999999999999993</v>
      </c>
      <c r="B10" t="e">
        <f t="shared" si="0"/>
        <v>#VALUE!</v>
      </c>
      <c r="C10" t="e">
        <f>Normalise!U16</f>
        <v>#VALUE!</v>
      </c>
    </row>
    <row r="11" spans="1:3" x14ac:dyDescent="0.25">
      <c r="A11">
        <f>IF(Normalise!B17="","",Normalise!B17)</f>
        <v>9.5</v>
      </c>
      <c r="B11" t="e">
        <f t="shared" si="0"/>
        <v>#VALUE!</v>
      </c>
      <c r="C11" t="e">
        <f>Normalise!U17</f>
        <v>#VALUE!</v>
      </c>
    </row>
    <row r="12" spans="1:3" x14ac:dyDescent="0.25">
      <c r="A12">
        <f>IF(Normalise!B18="","",Normalise!B18)</f>
        <v>10.4</v>
      </c>
      <c r="B12" t="e">
        <f t="shared" si="0"/>
        <v>#VALUE!</v>
      </c>
      <c r="C12" t="e">
        <f>Normalise!U18</f>
        <v>#VALUE!</v>
      </c>
    </row>
    <row r="13" spans="1:3" x14ac:dyDescent="0.25">
      <c r="A13">
        <f>IF(Normalise!B19="","",Normalise!B19)</f>
        <v>11.3</v>
      </c>
      <c r="B13" t="e">
        <f t="shared" si="0"/>
        <v>#VALUE!</v>
      </c>
      <c r="C13" t="e">
        <f>Normalise!U19</f>
        <v>#VALUE!</v>
      </c>
    </row>
    <row r="14" spans="1:3" x14ac:dyDescent="0.25">
      <c r="A14">
        <f>IF(Normalise!B20="","",Normalise!B20)</f>
        <v>12.3</v>
      </c>
      <c r="B14" t="e">
        <f t="shared" si="0"/>
        <v>#VALUE!</v>
      </c>
      <c r="C14" t="e">
        <f>Normalise!U20</f>
        <v>#VALUE!</v>
      </c>
    </row>
    <row r="15" spans="1:3" x14ac:dyDescent="0.25">
      <c r="A15">
        <f>IF(Normalise!B21="","",Normalise!B21)</f>
        <v>13.5</v>
      </c>
      <c r="B15" t="e">
        <f t="shared" si="0"/>
        <v>#VALUE!</v>
      </c>
      <c r="C15" t="e">
        <f>Normalise!U21</f>
        <v>#VALUE!</v>
      </c>
    </row>
    <row r="16" spans="1:3" x14ac:dyDescent="0.25">
      <c r="A16">
        <f>IF(Normalise!B22="","",Normalise!B22)</f>
        <v>14.7</v>
      </c>
      <c r="B16" t="e">
        <f t="shared" si="0"/>
        <v>#VALUE!</v>
      </c>
      <c r="C16" t="e">
        <f>Normalise!U22</f>
        <v>#VALUE!</v>
      </c>
    </row>
    <row r="17" spans="1:3" x14ac:dyDescent="0.25">
      <c r="A17">
        <f>IF(Normalise!B23="","",Normalise!B23)</f>
        <v>16</v>
      </c>
      <c r="B17" t="e">
        <f t="shared" si="0"/>
        <v>#VALUE!</v>
      </c>
      <c r="C17" t="e">
        <f>Normalise!U23</f>
        <v>#VALUE!</v>
      </c>
    </row>
    <row r="18" spans="1:3" x14ac:dyDescent="0.25">
      <c r="A18">
        <f>IF(Normalise!B24="","",Normalise!B24)</f>
        <v>17.399999999999999</v>
      </c>
      <c r="B18" t="e">
        <f t="shared" si="0"/>
        <v>#VALUE!</v>
      </c>
      <c r="C18" t="e">
        <f>Normalise!U24</f>
        <v>#VALUE!</v>
      </c>
    </row>
    <row r="19" spans="1:3" x14ac:dyDescent="0.25">
      <c r="A19">
        <f>IF(Normalise!B25="","",Normalise!B25)</f>
        <v>19</v>
      </c>
      <c r="B19" t="e">
        <f t="shared" si="0"/>
        <v>#VALUE!</v>
      </c>
      <c r="C19" t="e">
        <f>Normalise!U25</f>
        <v>#VALUE!</v>
      </c>
    </row>
    <row r="20" spans="1:3" x14ac:dyDescent="0.25">
      <c r="A20">
        <f>IF(Normalise!B26="","",Normalise!B26)</f>
        <v>20.7</v>
      </c>
      <c r="B20" t="e">
        <f t="shared" si="0"/>
        <v>#VALUE!</v>
      </c>
      <c r="C20" t="e">
        <f>Normalise!U26</f>
        <v>#VALUE!</v>
      </c>
    </row>
    <row r="21" spans="1:3" x14ac:dyDescent="0.25">
      <c r="A21">
        <f>IF(Normalise!B27="","",Normalise!B27)</f>
        <v>22.6</v>
      </c>
      <c r="B21" t="e">
        <f t="shared" si="0"/>
        <v>#VALUE!</v>
      </c>
      <c r="C21" t="e">
        <f>Normalise!U27</f>
        <v>#VALUE!</v>
      </c>
    </row>
    <row r="22" spans="1:3" x14ac:dyDescent="0.25">
      <c r="A22">
        <f>IF(Normalise!B28="","",Normalise!B28)</f>
        <v>24.7</v>
      </c>
      <c r="B22" t="e">
        <f t="shared" si="0"/>
        <v>#VALUE!</v>
      </c>
      <c r="C22" t="e">
        <f>Normalise!U28</f>
        <v>#VALUE!</v>
      </c>
    </row>
    <row r="23" spans="1:3" x14ac:dyDescent="0.25">
      <c r="A23">
        <f>IF(Normalise!B29="","",Normalise!B29)</f>
        <v>26.9</v>
      </c>
      <c r="B23" t="e">
        <f t="shared" si="0"/>
        <v>#VALUE!</v>
      </c>
      <c r="C23" t="e">
        <f>Normalise!U29</f>
        <v>#VALUE!</v>
      </c>
    </row>
    <row r="24" spans="1:3" x14ac:dyDescent="0.25">
      <c r="A24">
        <f>IF(Normalise!B30="","",Normalise!B30)</f>
        <v>29.3</v>
      </c>
      <c r="B24" t="e">
        <f t="shared" si="0"/>
        <v>#VALUE!</v>
      </c>
      <c r="C24" t="e">
        <f>Normalise!U30</f>
        <v>#VALUE!</v>
      </c>
    </row>
    <row r="25" spans="1:3" x14ac:dyDescent="0.25">
      <c r="A25">
        <f>IF(Normalise!B31="","",Normalise!B31)</f>
        <v>32</v>
      </c>
      <c r="B25" t="e">
        <f t="shared" si="0"/>
        <v>#VALUE!</v>
      </c>
      <c r="C25" t="e">
        <f>Normalise!U31</f>
        <v>#VALUE!</v>
      </c>
    </row>
    <row r="26" spans="1:3" x14ac:dyDescent="0.25">
      <c r="A26">
        <f>IF(Normalise!B32="","",Normalise!B32)</f>
        <v>34.9</v>
      </c>
      <c r="B26" t="e">
        <f t="shared" si="0"/>
        <v>#VALUE!</v>
      </c>
      <c r="C26" t="e">
        <f>Normalise!U32</f>
        <v>#VALUE!</v>
      </c>
    </row>
    <row r="27" spans="1:3" x14ac:dyDescent="0.25">
      <c r="A27">
        <f>IF(Normalise!B33="","",Normalise!B33)</f>
        <v>38.1</v>
      </c>
      <c r="B27" t="e">
        <f t="shared" si="0"/>
        <v>#VALUE!</v>
      </c>
      <c r="C27" t="e">
        <f>Normalise!U33</f>
        <v>#VALUE!</v>
      </c>
    </row>
    <row r="28" spans="1:3" x14ac:dyDescent="0.25">
      <c r="A28">
        <f>IF(Normalise!B34="","",Normalise!B34)</f>
        <v>41.5</v>
      </c>
      <c r="B28" t="e">
        <f t="shared" si="0"/>
        <v>#VALUE!</v>
      </c>
      <c r="C28" t="e">
        <f>Normalise!U34</f>
        <v>#VALUE!</v>
      </c>
    </row>
    <row r="29" spans="1:3" x14ac:dyDescent="0.25">
      <c r="A29">
        <f>IF(Normalise!B35="","",Normalise!B35)</f>
        <v>45.3</v>
      </c>
      <c r="B29" t="e">
        <f t="shared" si="0"/>
        <v>#VALUE!</v>
      </c>
      <c r="C29" t="e">
        <f>Normalise!U35</f>
        <v>#VALUE!</v>
      </c>
    </row>
    <row r="30" spans="1:3" x14ac:dyDescent="0.25">
      <c r="A30">
        <f>IF(Normalise!B36="","",Normalise!B36)</f>
        <v>49.4</v>
      </c>
      <c r="B30" t="e">
        <f t="shared" si="0"/>
        <v>#VALUE!</v>
      </c>
      <c r="C30" t="e">
        <f>Normalise!U36</f>
        <v>#VALUE!</v>
      </c>
    </row>
    <row r="31" spans="1:3" x14ac:dyDescent="0.25">
      <c r="A31">
        <f>IF(Normalise!B37="","",Normalise!B37)</f>
        <v>53.8</v>
      </c>
      <c r="B31" t="e">
        <f t="shared" si="0"/>
        <v>#VALUE!</v>
      </c>
      <c r="C31" t="e">
        <f>Normalise!U37</f>
        <v>#VALUE!</v>
      </c>
    </row>
    <row r="32" spans="1:3" x14ac:dyDescent="0.25">
      <c r="A32">
        <f>IF(Normalise!B38="","",Normalise!B38)</f>
        <v>58.7</v>
      </c>
      <c r="B32" t="e">
        <f t="shared" si="0"/>
        <v>#VALUE!</v>
      </c>
      <c r="C32" t="e">
        <f>Normalise!U38</f>
        <v>#VALUE!</v>
      </c>
    </row>
    <row r="33" spans="1:3" x14ac:dyDescent="0.25">
      <c r="A33">
        <f>IF(Normalise!B39="","",Normalise!B39)</f>
        <v>64</v>
      </c>
      <c r="B33" t="e">
        <f t="shared" si="0"/>
        <v>#VALUE!</v>
      </c>
      <c r="C33" t="e">
        <f>Normalise!U39</f>
        <v>#VALUE!</v>
      </c>
    </row>
    <row r="34" spans="1:3" x14ac:dyDescent="0.25">
      <c r="A34">
        <f>IF(Normalise!B40="","",Normalise!B40)</f>
        <v>69.8</v>
      </c>
      <c r="B34" t="e">
        <f t="shared" si="0"/>
        <v>#VALUE!</v>
      </c>
      <c r="C34" t="e">
        <f>Normalise!U40</f>
        <v>#VALUE!</v>
      </c>
    </row>
    <row r="35" spans="1:3" x14ac:dyDescent="0.25">
      <c r="A35">
        <f>IF(Normalise!B41="","",Normalise!B41)</f>
        <v>76.099999999999994</v>
      </c>
      <c r="B35" t="e">
        <f t="shared" si="0"/>
        <v>#VALUE!</v>
      </c>
      <c r="C35" t="e">
        <f>Normalise!U41</f>
        <v>#VALUE!</v>
      </c>
    </row>
    <row r="36" spans="1:3" x14ac:dyDescent="0.25">
      <c r="A36">
        <f>IF(Normalise!B42="","",Normalise!B42)</f>
        <v>83</v>
      </c>
      <c r="B36" t="e">
        <f t="shared" si="0"/>
        <v>#VALUE!</v>
      </c>
      <c r="C36" t="e">
        <f>Normalise!U42</f>
        <v>#VALUE!</v>
      </c>
    </row>
    <row r="37" spans="1:3" x14ac:dyDescent="0.25">
      <c r="A37">
        <f>IF(Normalise!B43="","",Normalise!B43)</f>
        <v>90.5</v>
      </c>
      <c r="B37" t="e">
        <f t="shared" si="0"/>
        <v>#VALUE!</v>
      </c>
      <c r="C37" t="e">
        <f>Normalise!U43</f>
        <v>#VALUE!</v>
      </c>
    </row>
    <row r="38" spans="1:3" x14ac:dyDescent="0.25">
      <c r="A38">
        <f>IF(Normalise!B44="","",Normalise!B44)</f>
        <v>98.7</v>
      </c>
      <c r="B38" t="e">
        <f t="shared" si="0"/>
        <v>#VALUE!</v>
      </c>
      <c r="C38" t="e">
        <f>Normalise!U44</f>
        <v>#VALUE!</v>
      </c>
    </row>
    <row r="39" spans="1:3" x14ac:dyDescent="0.25">
      <c r="A39">
        <f>IF(Normalise!B45="","",Normalise!B45)</f>
        <v>108</v>
      </c>
      <c r="B39" t="e">
        <f t="shared" si="0"/>
        <v>#VALUE!</v>
      </c>
      <c r="C39" t="e">
        <f>Normalise!U45</f>
        <v>#VALUE!</v>
      </c>
    </row>
    <row r="40" spans="1:3" x14ac:dyDescent="0.25">
      <c r="A40">
        <f>IF(Normalise!B46="","",Normalise!B46)</f>
        <v>117</v>
      </c>
      <c r="B40" t="e">
        <f t="shared" si="0"/>
        <v>#VALUE!</v>
      </c>
      <c r="C40" t="e">
        <f>Normalise!U46</f>
        <v>#VALUE!</v>
      </c>
    </row>
    <row r="41" spans="1:3" x14ac:dyDescent="0.25">
      <c r="A41">
        <f>IF(Normalise!B47="","",Normalise!B47)</f>
        <v>128</v>
      </c>
      <c r="B41" t="e">
        <f t="shared" si="0"/>
        <v>#VALUE!</v>
      </c>
      <c r="C41" t="e">
        <f>Normalise!U47</f>
        <v>#VALUE!</v>
      </c>
    </row>
    <row r="42" spans="1:3" x14ac:dyDescent="0.25">
      <c r="A42">
        <f>IF(Normalise!B48="","",Normalise!B48)</f>
        <v>140</v>
      </c>
      <c r="B42" t="e">
        <f t="shared" si="0"/>
        <v>#VALUE!</v>
      </c>
      <c r="C42" t="e">
        <f>Normalise!U48</f>
        <v>#VALUE!</v>
      </c>
    </row>
    <row r="43" spans="1:3" x14ac:dyDescent="0.25">
      <c r="A43">
        <f>IF(Normalise!B49="","",Normalise!B49)</f>
        <v>152</v>
      </c>
      <c r="B43" t="e">
        <f t="shared" si="0"/>
        <v>#VALUE!</v>
      </c>
      <c r="C43" t="e">
        <f>Normalise!U49</f>
        <v>#VALUE!</v>
      </c>
    </row>
    <row r="44" spans="1:3" x14ac:dyDescent="0.25">
      <c r="A44">
        <f>IF(Normalise!B50="","",Normalise!B50)</f>
        <v>166</v>
      </c>
      <c r="B44" t="e">
        <f t="shared" si="0"/>
        <v>#VALUE!</v>
      </c>
      <c r="C44" t="e">
        <f>Normalise!U50</f>
        <v>#VALUE!</v>
      </c>
    </row>
    <row r="45" spans="1:3" x14ac:dyDescent="0.25">
      <c r="A45">
        <f>IF(Normalise!B51="","",Normalise!B51)</f>
        <v>181</v>
      </c>
      <c r="B45" t="e">
        <f t="shared" si="0"/>
        <v>#VALUE!</v>
      </c>
      <c r="C45" t="e">
        <f>Normalise!U51</f>
        <v>#VALUE!</v>
      </c>
    </row>
    <row r="46" spans="1:3" x14ac:dyDescent="0.25">
      <c r="A46">
        <f>IF(Normalise!B52="","",Normalise!B52)</f>
        <v>197</v>
      </c>
      <c r="B46" t="e">
        <f t="shared" si="0"/>
        <v>#VALUE!</v>
      </c>
      <c r="C46" t="e">
        <f>Normalise!U52</f>
        <v>#VALUE!</v>
      </c>
    </row>
    <row r="47" spans="1:3" x14ac:dyDescent="0.25">
      <c r="A47">
        <f>IF(Normalise!B53="","",Normalise!B53)</f>
        <v>215</v>
      </c>
      <c r="B47" t="e">
        <f t="shared" si="0"/>
        <v>#VALUE!</v>
      </c>
      <c r="C47" t="e">
        <f>Normalise!U53</f>
        <v>#VALUE!</v>
      </c>
    </row>
    <row r="48" spans="1:3" x14ac:dyDescent="0.25">
      <c r="A48">
        <f>IF(Normalise!B54="","",Normalise!B54)</f>
        <v>235</v>
      </c>
      <c r="B48" t="e">
        <f t="shared" si="0"/>
        <v>#VALUE!</v>
      </c>
      <c r="C48" t="e">
        <f>Normalise!U54</f>
        <v>#VALUE!</v>
      </c>
    </row>
    <row r="49" spans="1:3" x14ac:dyDescent="0.25">
      <c r="A49">
        <f>IF(Normalise!B55="","",Normalise!B55)</f>
        <v>256</v>
      </c>
      <c r="B49" t="e">
        <f t="shared" si="0"/>
        <v>#VALUE!</v>
      </c>
      <c r="C49" t="e">
        <f>Normalise!U55</f>
        <v>#VALUE!</v>
      </c>
    </row>
    <row r="50" spans="1:3" x14ac:dyDescent="0.25">
      <c r="A50">
        <f>IF(Normalise!B56="","",Normalise!B56)</f>
        <v>279</v>
      </c>
      <c r="B50" t="e">
        <f t="shared" si="0"/>
        <v>#VALUE!</v>
      </c>
      <c r="C50" t="e">
        <f>Normalise!U56</f>
        <v>#VALUE!</v>
      </c>
    </row>
    <row r="51" spans="1:3" x14ac:dyDescent="0.25">
      <c r="A51">
        <f>IF(Normalise!B57="","",Normalise!B57)</f>
        <v>304</v>
      </c>
      <c r="B51" t="e">
        <f t="shared" si="0"/>
        <v>#VALUE!</v>
      </c>
      <c r="C51" t="e">
        <f>Normalise!U57</f>
        <v>#VALUE!</v>
      </c>
    </row>
    <row r="52" spans="1:3" x14ac:dyDescent="0.25">
      <c r="A52">
        <f>IF(Normalise!B58="","",Normalise!B58)</f>
        <v>332</v>
      </c>
      <c r="B52" t="e">
        <f t="shared" si="0"/>
        <v>#VALUE!</v>
      </c>
      <c r="C52" t="e">
        <f>Normalise!U58</f>
        <v>#VALUE!</v>
      </c>
    </row>
    <row r="53" spans="1:3" x14ac:dyDescent="0.25">
      <c r="A53">
        <f>IF(Normalise!B59="","",Normalise!B59)</f>
        <v>362</v>
      </c>
      <c r="B53" t="e">
        <f t="shared" si="0"/>
        <v>#VALUE!</v>
      </c>
      <c r="C53" t="e">
        <f>Normalise!U59</f>
        <v>#VALUE!</v>
      </c>
    </row>
    <row r="54" spans="1:3" x14ac:dyDescent="0.25">
      <c r="A54">
        <f>IF(Normalise!B60="","",Normalise!B60)</f>
        <v>395</v>
      </c>
      <c r="B54" t="e">
        <f t="shared" si="0"/>
        <v>#VALUE!</v>
      </c>
      <c r="C54" t="e">
        <f>Normalise!U60</f>
        <v>#VALUE!</v>
      </c>
    </row>
    <row r="55" spans="1:3" x14ac:dyDescent="0.25">
      <c r="A55">
        <f>IF(Normalise!B61="","",Normalise!B61)</f>
        <v>431</v>
      </c>
      <c r="B55" t="e">
        <f t="shared" si="0"/>
        <v>#VALUE!</v>
      </c>
      <c r="C55" t="e">
        <f>Normalise!U61</f>
        <v>#VALUE!</v>
      </c>
    </row>
    <row r="56" spans="1:3" x14ac:dyDescent="0.25">
      <c r="A56">
        <f>IF(Normalise!B62="","",Normalise!B62)</f>
        <v>470</v>
      </c>
      <c r="B56" t="e">
        <f t="shared" si="0"/>
        <v>#VALUE!</v>
      </c>
      <c r="C56" t="e">
        <f>Normalise!U62</f>
        <v>#VALUE!</v>
      </c>
    </row>
    <row r="57" spans="1:3" x14ac:dyDescent="0.25">
      <c r="A57">
        <f>IF(Normalise!B63="","",Normalise!B63)</f>
        <v>512</v>
      </c>
      <c r="B57" t="e">
        <f t="shared" si="0"/>
        <v>#VALUE!</v>
      </c>
      <c r="C57" t="e">
        <f>Normalise!U63</f>
        <v>#VALUE!</v>
      </c>
    </row>
    <row r="58" spans="1:3" x14ac:dyDescent="0.25">
      <c r="A58">
        <f>IF(Normalise!B64="","",Normalise!B64)</f>
        <v>558</v>
      </c>
      <c r="B58" t="e">
        <f t="shared" si="0"/>
        <v>#VALUE!</v>
      </c>
      <c r="C58" t="e">
        <f>Normalise!U64</f>
        <v>#VALUE!</v>
      </c>
    </row>
    <row r="59" spans="1:3" x14ac:dyDescent="0.25">
      <c r="A59">
        <f>IF(Normalise!B65="","",Normalise!B65)</f>
        <v>609</v>
      </c>
      <c r="B59" t="e">
        <f t="shared" si="0"/>
        <v>#VALUE!</v>
      </c>
      <c r="C59" t="e">
        <f>Normalise!U65</f>
        <v>#VALUE!</v>
      </c>
    </row>
    <row r="60" spans="1:3" x14ac:dyDescent="0.25">
      <c r="A60">
        <f>IF(Normalise!B66="","",Normalise!B66)</f>
        <v>664</v>
      </c>
      <c r="B60" t="e">
        <f t="shared" si="0"/>
        <v>#VALUE!</v>
      </c>
      <c r="C60" t="e">
        <f>Normalise!U66</f>
        <v>#VALUE!</v>
      </c>
    </row>
    <row r="61" spans="1:3" x14ac:dyDescent="0.25">
      <c r="A61">
        <f>IF(Normalise!B67="","",Normalise!B67)</f>
        <v>724</v>
      </c>
      <c r="B61" t="e">
        <f t="shared" si="0"/>
        <v>#VALUE!</v>
      </c>
      <c r="C61" t="e">
        <f>Normalise!U67</f>
        <v>#VALUE!</v>
      </c>
    </row>
    <row r="62" spans="1:3" x14ac:dyDescent="0.25">
      <c r="A62">
        <f>IF(Normalise!B68="","",Normalise!B68)</f>
        <v>790</v>
      </c>
      <c r="B62" t="e">
        <f t="shared" si="0"/>
        <v>#VALUE!</v>
      </c>
      <c r="C62" t="e">
        <f>Normalise!U68</f>
        <v>#VALUE!</v>
      </c>
    </row>
    <row r="63" spans="1:3" x14ac:dyDescent="0.25">
      <c r="A63">
        <f>IF(Normalise!B69="","",Normalise!B69)</f>
        <v>861</v>
      </c>
      <c r="B63" t="e">
        <f t="shared" si="0"/>
        <v>#VALUE!</v>
      </c>
      <c r="C63" t="e">
        <f>Normalise!U69</f>
        <v>#VALUE!</v>
      </c>
    </row>
    <row r="64" spans="1:3" x14ac:dyDescent="0.25">
      <c r="A64">
        <f>IF(Normalise!B70="","",Normalise!B70)</f>
        <v>939</v>
      </c>
      <c r="B64" t="e">
        <f t="shared" si="0"/>
        <v>#VALUE!</v>
      </c>
      <c r="C64" t="e">
        <f>Normalise!U70</f>
        <v>#VALUE!</v>
      </c>
    </row>
    <row r="65" spans="1:3" x14ac:dyDescent="0.25">
      <c r="A65">
        <f>IF(Normalise!B71="","",Normalise!B71)</f>
        <v>1024</v>
      </c>
      <c r="B65" t="e">
        <f t="shared" si="0"/>
        <v>#VALUE!</v>
      </c>
      <c r="C65" t="e">
        <f>Normalise!U71</f>
        <v>#VALUE!</v>
      </c>
    </row>
    <row r="66" spans="1:3" x14ac:dyDescent="0.25">
      <c r="A66">
        <f>IF(Normalise!B72="","",Normalise!B72)</f>
        <v>1117</v>
      </c>
      <c r="B66" t="e">
        <f t="shared" si="0"/>
        <v>#VALUE!</v>
      </c>
      <c r="C66" t="e">
        <f>Normalise!U72</f>
        <v>#VALUE!</v>
      </c>
    </row>
    <row r="67" spans="1:3" x14ac:dyDescent="0.25">
      <c r="A67">
        <f>IF(Normalise!B73="","",Normalise!B73)</f>
        <v>1218</v>
      </c>
      <c r="B67" t="e">
        <f t="shared" ref="B67:B78" si="1">C67-C66</f>
        <v>#VALUE!</v>
      </c>
      <c r="C67" t="e">
        <f>Normalise!U73</f>
        <v>#VALUE!</v>
      </c>
    </row>
    <row r="68" spans="1:3" x14ac:dyDescent="0.25">
      <c r="A68">
        <f>IF(Normalise!B74="","",Normalise!B74)</f>
        <v>1328</v>
      </c>
      <c r="B68" t="e">
        <f t="shared" si="1"/>
        <v>#VALUE!</v>
      </c>
      <c r="C68" t="e">
        <f>Normalise!U74</f>
        <v>#VALUE!</v>
      </c>
    </row>
    <row r="69" spans="1:3" x14ac:dyDescent="0.25">
      <c r="A69">
        <f>IF(Normalise!B75="","",Normalise!B75)</f>
        <v>1448</v>
      </c>
      <c r="B69" t="e">
        <f t="shared" si="1"/>
        <v>#VALUE!</v>
      </c>
      <c r="C69" t="e">
        <f>Normalise!U75</f>
        <v>#VALUE!</v>
      </c>
    </row>
    <row r="70" spans="1:3" x14ac:dyDescent="0.25">
      <c r="A70">
        <f>IF(Normalise!B76="","",Normalise!B76)</f>
        <v>1579</v>
      </c>
      <c r="B70" t="e">
        <f t="shared" si="1"/>
        <v>#VALUE!</v>
      </c>
      <c r="C70" t="e">
        <f>Normalise!U76</f>
        <v>#VALUE!</v>
      </c>
    </row>
    <row r="71" spans="1:3" x14ac:dyDescent="0.25">
      <c r="A71">
        <f>IF(Normalise!B77="","",Normalise!B77)</f>
        <v>1722</v>
      </c>
      <c r="B71" t="e">
        <f t="shared" si="1"/>
        <v>#VALUE!</v>
      </c>
      <c r="C71" t="e">
        <f>Normalise!U77</f>
        <v>#VALUE!</v>
      </c>
    </row>
    <row r="72" spans="1:3" x14ac:dyDescent="0.25">
      <c r="A72">
        <f>IF(Normalise!B78="","",Normalise!B78)</f>
        <v>1878</v>
      </c>
      <c r="B72" t="e">
        <f t="shared" si="1"/>
        <v>#VALUE!</v>
      </c>
      <c r="C72" t="e">
        <f>Normalise!U78</f>
        <v>#VALUE!</v>
      </c>
    </row>
    <row r="73" spans="1:3" x14ac:dyDescent="0.25">
      <c r="A73">
        <f>IF(Normalise!B79="","",Normalise!B79)</f>
        <v>2048</v>
      </c>
      <c r="B73" t="e">
        <f t="shared" si="1"/>
        <v>#VALUE!</v>
      </c>
      <c r="C73" t="e">
        <f>Normalise!U79</f>
        <v>#VALUE!</v>
      </c>
    </row>
    <row r="74" spans="1:3" x14ac:dyDescent="0.25">
      <c r="A74">
        <f>IF(Normalise!B80="","",Normalise!B80)</f>
        <v>2233</v>
      </c>
      <c r="B74" t="e">
        <f t="shared" si="1"/>
        <v>#VALUE!</v>
      </c>
      <c r="C74" t="e">
        <f>Normalise!U80</f>
        <v>#VALUE!</v>
      </c>
    </row>
    <row r="75" spans="1:3" x14ac:dyDescent="0.25">
      <c r="A75">
        <f>IF(Normalise!B81="","",Normalise!B81)</f>
        <v>2435</v>
      </c>
      <c r="B75" t="e">
        <f t="shared" si="1"/>
        <v>#VALUE!</v>
      </c>
      <c r="C75" t="e">
        <f>Normalise!U81</f>
        <v>#VALUE!</v>
      </c>
    </row>
    <row r="76" spans="1:3" x14ac:dyDescent="0.25">
      <c r="A76">
        <f>IF(Normalise!B82="","",Normalise!B82)</f>
        <v>2656</v>
      </c>
      <c r="B76" t="e">
        <f t="shared" si="1"/>
        <v>#VALUE!</v>
      </c>
      <c r="C76" t="e">
        <f>Normalise!U82</f>
        <v>#VALUE!</v>
      </c>
    </row>
    <row r="77" spans="1:3" x14ac:dyDescent="0.25">
      <c r="A77">
        <f>IF(Normalise!B83="","",Normalise!B83)</f>
        <v>2896</v>
      </c>
      <c r="B77" t="e">
        <f t="shared" si="1"/>
        <v>#VALUE!</v>
      </c>
      <c r="C77" t="e">
        <f>Normalise!U83</f>
        <v>#VALUE!</v>
      </c>
    </row>
    <row r="78" spans="1:3" x14ac:dyDescent="0.25">
      <c r="A78">
        <f>IF(Normalise!B84="","",Normalise!B84)</f>
        <v>3158</v>
      </c>
      <c r="B78" t="e">
        <f t="shared" si="1"/>
        <v>#VALUE!</v>
      </c>
      <c r="C78" t="e">
        <f>Normalise!U84</f>
        <v>#VALUE!</v>
      </c>
    </row>
    <row r="79" spans="1:3" x14ac:dyDescent="0.25">
      <c r="A79">
        <f>IF(Normalise!B85="","",Normalise!B85)</f>
        <v>3444</v>
      </c>
      <c r="B79" t="e">
        <f>C79-C78</f>
        <v>#VALUE!</v>
      </c>
      <c r="C79" t="e">
        <f>Normalise!U85</f>
        <v>#VALUE!</v>
      </c>
    </row>
  </sheetData>
  <sheetProtection algorithmName="SHA-512" hashValue="4FHskGS8DOZJ0mN3bKaGiWSfVr9Afbck9zRsWgP3t6bYViTTIgeR4H4klXDAewVXxv603yrAdYVropuCMXfETA==" saltValue="ScQ4XuosiZrmAxMAwgsNig==" spinCount="100000" sheet="1" objects="1" scenarios="1"/>
  <dataValidations count="1">
    <dataValidation allowBlank="1" showInputMessage="1" showErrorMessage="1" promptTitle="Export Instructions" prompt="To import into AGDISP copy the data below, paste it into a new Excel workbook and then save that new file as a &quot;Text (Tab delimited) (*.txt)&quot; format - You can then import this file in the DSD options screen in AGDISP" sqref="A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80"/>
  <sheetViews>
    <sheetView workbookViewId="0"/>
  </sheetViews>
  <sheetFormatPr defaultRowHeight="15" x14ac:dyDescent="0.25"/>
  <cols>
    <col min="1" max="1" width="16.5703125" bestFit="1" customWidth="1"/>
    <col min="2" max="2" width="14.42578125" customWidth="1"/>
    <col min="3" max="3" width="13.42578125" customWidth="1"/>
    <col min="4" max="4" width="13.140625" customWidth="1"/>
    <col min="5" max="6" width="13.85546875" customWidth="1"/>
    <col min="7" max="7" width="14.42578125" customWidth="1"/>
  </cols>
  <sheetData>
    <row r="1" spans="1:7" x14ac:dyDescent="0.25">
      <c r="A1" t="s">
        <v>0</v>
      </c>
      <c r="B1" t="s">
        <v>2</v>
      </c>
      <c r="C1" t="s">
        <v>3</v>
      </c>
      <c r="D1" t="s">
        <v>4</v>
      </c>
      <c r="E1" t="s">
        <v>5</v>
      </c>
      <c r="F1" t="s">
        <v>6</v>
      </c>
      <c r="G1" t="s">
        <v>7</v>
      </c>
    </row>
    <row r="2" spans="1:7" x14ac:dyDescent="0.25">
      <c r="A2">
        <v>4</v>
      </c>
      <c r="B2">
        <v>2.8992946558425992E-4</v>
      </c>
      <c r="C2">
        <v>6.9722225200963273E-5</v>
      </c>
      <c r="D2">
        <v>3.0115341893233172E-5</v>
      </c>
      <c r="E2">
        <v>1.3949056035134078E-5</v>
      </c>
      <c r="F2">
        <v>3.4747175633453864E-6</v>
      </c>
      <c r="G2">
        <v>3.1702893111829056E-6</v>
      </c>
    </row>
    <row r="3" spans="1:7" x14ac:dyDescent="0.25">
      <c r="A3">
        <v>4.4000000000000004</v>
      </c>
      <c r="B3">
        <v>3.5533781815122456E-4</v>
      </c>
      <c r="C3">
        <v>8.567400948444881E-5</v>
      </c>
      <c r="D3">
        <v>3.7182612605990428E-5</v>
      </c>
      <c r="E3">
        <v>1.7315536763651274E-5</v>
      </c>
      <c r="F3">
        <v>4.4111893564569016E-6</v>
      </c>
      <c r="G3">
        <v>3.9998836200982879E-6</v>
      </c>
    </row>
    <row r="4" spans="1:7" x14ac:dyDescent="0.25">
      <c r="A4">
        <v>4.8</v>
      </c>
      <c r="B4">
        <v>4.2785344884199716E-4</v>
      </c>
      <c r="C4">
        <v>1.0340351069459963E-4</v>
      </c>
      <c r="D4">
        <v>4.5073378477034076E-5</v>
      </c>
      <c r="E4">
        <v>2.1093648306713675E-5</v>
      </c>
      <c r="F4">
        <v>5.4848920366667997E-6</v>
      </c>
      <c r="G4">
        <v>4.9454525238301628E-6</v>
      </c>
    </row>
    <row r="5" spans="1:7" x14ac:dyDescent="0.25">
      <c r="A5">
        <v>5.2</v>
      </c>
      <c r="B5">
        <v>5.07558771808303E-4</v>
      </c>
      <c r="C5">
        <v>1.2293586354084063E-4</v>
      </c>
      <c r="D5">
        <v>5.3802955439441469E-5</v>
      </c>
      <c r="E5">
        <v>2.5293118724234454E-5</v>
      </c>
      <c r="F5">
        <v>6.7019778572374733E-6</v>
      </c>
      <c r="G5">
        <v>6.0115126226945037E-6</v>
      </c>
    </row>
    <row r="6" spans="1:7" x14ac:dyDescent="0.25">
      <c r="A6">
        <v>5.7</v>
      </c>
      <c r="B6">
        <v>6.1741676967508319E-4</v>
      </c>
      <c r="C6">
        <v>1.499220912326571E-4</v>
      </c>
      <c r="D6">
        <v>6.5916260609699684E-5</v>
      </c>
      <c r="E6">
        <v>3.1148882745912765E-5</v>
      </c>
      <c r="F6">
        <v>8.4339377263153992E-6</v>
      </c>
      <c r="G6">
        <v>7.5200760394356081E-6</v>
      </c>
    </row>
    <row r="7" spans="1:7" x14ac:dyDescent="0.25">
      <c r="A7">
        <v>6.2</v>
      </c>
      <c r="B7">
        <v>7.3876546653095509E-4</v>
      </c>
      <c r="C7">
        <v>1.798042723976101E-4</v>
      </c>
      <c r="D7">
        <v>7.9388704349425687E-5</v>
      </c>
      <c r="E7">
        <v>3.7694061137627521E-5</v>
      </c>
      <c r="F7">
        <v>1.0410186416565104E-5</v>
      </c>
      <c r="G7">
        <v>9.2316483797372229E-6</v>
      </c>
    </row>
    <row r="8" spans="1:7" x14ac:dyDescent="0.25">
      <c r="A8">
        <v>6.7</v>
      </c>
      <c r="B8">
        <v>8.7173186608668907E-4</v>
      </c>
      <c r="C8">
        <v>2.12621854934536E-4</v>
      </c>
      <c r="D8">
        <v>9.4244682054211992E-5</v>
      </c>
      <c r="E8">
        <v>4.4944385608203241E-5</v>
      </c>
      <c r="F8">
        <v>1.2641298217208607E-5</v>
      </c>
      <c r="G8">
        <v>1.1153863941237852E-5</v>
      </c>
    </row>
    <row r="9" spans="1:7" x14ac:dyDescent="0.25">
      <c r="A9">
        <v>7.3</v>
      </c>
      <c r="B9">
        <v>1.0467919930838843E-3</v>
      </c>
      <c r="C9">
        <v>2.5592935169138631E-4</v>
      </c>
      <c r="D9">
        <v>1.1393023668060387E-4</v>
      </c>
      <c r="E9">
        <v>5.4596383960658912E-5</v>
      </c>
      <c r="F9">
        <v>1.5669327454337356E-5</v>
      </c>
      <c r="G9">
        <v>1.3748821831693903E-5</v>
      </c>
    </row>
    <row r="10" spans="1:7" x14ac:dyDescent="0.25">
      <c r="A10">
        <v>8</v>
      </c>
      <c r="B10">
        <v>1.2726366208453133E-3</v>
      </c>
      <c r="C10">
        <v>3.1194294651404331E-4</v>
      </c>
      <c r="D10">
        <v>1.3950559417197361E-4</v>
      </c>
      <c r="E10">
        <v>6.7199451222799134E-5</v>
      </c>
      <c r="F10">
        <v>1.9706790703066801E-5</v>
      </c>
      <c r="G10">
        <v>1.7188934565259828E-5</v>
      </c>
    </row>
    <row r="11" spans="1:7" x14ac:dyDescent="0.25">
      <c r="A11">
        <v>8.6999999999999993</v>
      </c>
      <c r="B11">
        <v>1.5220110159926969E-3</v>
      </c>
      <c r="C11">
        <v>3.7394976514260048E-4</v>
      </c>
      <c r="D11">
        <v>1.6794258707408805E-4</v>
      </c>
      <c r="E11">
        <v>8.1282286784722935E-5</v>
      </c>
      <c r="F11">
        <v>2.4312196771347772E-5</v>
      </c>
      <c r="G11">
        <v>2.109074610201489E-5</v>
      </c>
    </row>
    <row r="12" spans="1:7" x14ac:dyDescent="0.25">
      <c r="A12">
        <v>9.5</v>
      </c>
      <c r="B12">
        <v>1.8361428201967289E-3</v>
      </c>
      <c r="C12">
        <v>4.5225683755367729E-4</v>
      </c>
      <c r="D12">
        <v>2.0401147242987694E-4</v>
      </c>
      <c r="E12">
        <v>9.9231995954518482E-5</v>
      </c>
      <c r="F12">
        <v>3.030236675538589E-5</v>
      </c>
      <c r="G12">
        <v>2.6137483350785473E-5</v>
      </c>
    </row>
    <row r="13" spans="1:7" x14ac:dyDescent="0.25">
      <c r="A13">
        <v>10.4</v>
      </c>
      <c r="B13">
        <v>2.2270917658839817E-3</v>
      </c>
      <c r="C13">
        <v>5.4997427600878002E-4</v>
      </c>
      <c r="D13">
        <v>2.4922480934086444E-4</v>
      </c>
      <c r="E13">
        <v>1.2184673211668162E-4</v>
      </c>
      <c r="F13">
        <v>3.8009845961473054E-5</v>
      </c>
      <c r="G13">
        <v>3.2593507360845209E-5</v>
      </c>
    </row>
    <row r="14" spans="1:7" x14ac:dyDescent="0.25">
      <c r="A14">
        <v>11.3</v>
      </c>
      <c r="B14">
        <v>2.658225406460879E-3</v>
      </c>
      <c r="C14">
        <v>6.5802137089432389E-4</v>
      </c>
      <c r="D14">
        <v>2.9943741004434532E-4</v>
      </c>
      <c r="E14">
        <v>1.4708563133269958E-4</v>
      </c>
      <c r="F14">
        <v>4.6788773610972889E-5</v>
      </c>
      <c r="G14">
        <v>3.9905839109177776E-5</v>
      </c>
    </row>
    <row r="15" spans="1:7" x14ac:dyDescent="0.25">
      <c r="A15">
        <v>12.3</v>
      </c>
      <c r="B15">
        <v>3.184880299400783E-3</v>
      </c>
      <c r="C15">
        <v>7.9035444432029589E-4</v>
      </c>
      <c r="D15">
        <v>3.6119940078582768E-4</v>
      </c>
      <c r="E15">
        <v>1.7827816518634076E-4</v>
      </c>
      <c r="F15">
        <v>5.78553529863024E-5</v>
      </c>
      <c r="G15">
        <v>4.907354989747148E-5</v>
      </c>
    </row>
    <row r="16" spans="1:7" x14ac:dyDescent="0.25">
      <c r="A16">
        <v>13.5</v>
      </c>
      <c r="B16">
        <v>3.8837050237282567E-3</v>
      </c>
      <c r="C16">
        <v>9.6645346094736961E-4</v>
      </c>
      <c r="D16">
        <v>4.4376235517684659E-4</v>
      </c>
      <c r="E16">
        <v>2.2018828046033168E-4</v>
      </c>
      <c r="F16">
        <v>7.3040371270427507E-5</v>
      </c>
      <c r="G16">
        <v>6.1580374100977942E-5</v>
      </c>
    </row>
    <row r="17" spans="1:7" x14ac:dyDescent="0.25">
      <c r="A17">
        <v>14.7</v>
      </c>
      <c r="B17">
        <v>4.6561695829855365E-3</v>
      </c>
      <c r="C17">
        <v>1.1616849039410848E-3</v>
      </c>
      <c r="D17">
        <v>5.3571264060026103E-4</v>
      </c>
      <c r="E17">
        <v>2.6710043029409825E-4</v>
      </c>
      <c r="F17">
        <v>9.0397479964865468E-5</v>
      </c>
      <c r="G17">
        <v>7.5794012542429456E-5</v>
      </c>
    </row>
    <row r="18" spans="1:7" x14ac:dyDescent="0.25">
      <c r="A18">
        <v>16</v>
      </c>
      <c r="B18">
        <v>5.5768976379110269E-3</v>
      </c>
      <c r="C18">
        <v>1.3950710966972313E-3</v>
      </c>
      <c r="D18">
        <v>6.4611401148628733E-4</v>
      </c>
      <c r="E18">
        <v>3.2369984403146645E-4</v>
      </c>
      <c r="F18">
        <v>1.1176242924404445E-4</v>
      </c>
      <c r="G18">
        <v>9.3193486450982022E-5</v>
      </c>
    </row>
    <row r="19" spans="1:7" x14ac:dyDescent="0.25">
      <c r="A19">
        <v>17.399999999999999</v>
      </c>
      <c r="B19">
        <v>6.6668758379424542E-3</v>
      </c>
      <c r="C19">
        <v>1.6721978084834888E-3</v>
      </c>
      <c r="D19">
        <v>7.7777851682314658E-4</v>
      </c>
      <c r="E19">
        <v>3.9152635630623767E-4</v>
      </c>
      <c r="F19">
        <v>1.3787942356568994E-4</v>
      </c>
      <c r="G19">
        <v>1.1434700607437787E-4</v>
      </c>
    </row>
    <row r="20" spans="1:7" x14ac:dyDescent="0.25">
      <c r="A20">
        <v>19</v>
      </c>
      <c r="B20">
        <v>8.0385855526573513E-3</v>
      </c>
      <c r="C20">
        <v>2.0220898139543531E-3</v>
      </c>
      <c r="D20">
        <v>9.4475944542338208E-4</v>
      </c>
      <c r="E20">
        <v>4.7797142764272049E-4</v>
      </c>
      <c r="F20">
        <v>1.7184849410378789E-4</v>
      </c>
      <c r="G20">
        <v>1.4170715462025196E-4</v>
      </c>
    </row>
    <row r="21" spans="1:7" x14ac:dyDescent="0.25">
      <c r="A21">
        <v>20.7</v>
      </c>
      <c r="B21">
        <v>9.6444398854700353E-3</v>
      </c>
      <c r="C21">
        <v>2.4331278417781821E-3</v>
      </c>
      <c r="D21">
        <v>1.1418145620618603E-3</v>
      </c>
      <c r="E21">
        <v>5.8049590829012399E-4</v>
      </c>
      <c r="F21">
        <v>2.1296966018558017E-4</v>
      </c>
      <c r="G21">
        <v>1.7464210770612443E-4</v>
      </c>
    </row>
    <row r="22" spans="1:7" x14ac:dyDescent="0.25">
      <c r="A22">
        <v>22.6</v>
      </c>
      <c r="B22">
        <v>1.1621425364755189E-2</v>
      </c>
      <c r="C22">
        <v>2.9410339691244847E-3</v>
      </c>
      <c r="D22">
        <v>1.3864283659407173E-3</v>
      </c>
      <c r="E22">
        <v>7.0840364633473207E-4</v>
      </c>
      <c r="F22">
        <v>2.65334741962997E-4</v>
      </c>
      <c r="G22">
        <v>2.1634717835250505E-4</v>
      </c>
    </row>
    <row r="23" spans="1:7" x14ac:dyDescent="0.25">
      <c r="A23">
        <v>24.7</v>
      </c>
      <c r="B23">
        <v>1.4031607753173359E-2</v>
      </c>
      <c r="C23">
        <v>3.5627391509917006E-3</v>
      </c>
      <c r="D23">
        <v>1.6872650507787634E-3</v>
      </c>
      <c r="E23">
        <v>8.6651791076974849E-4</v>
      </c>
      <c r="F23">
        <v>3.3143262021084752E-4</v>
      </c>
      <c r="G23">
        <v>2.6868887393260987E-4</v>
      </c>
    </row>
    <row r="24" spans="1:7" x14ac:dyDescent="0.25">
      <c r="A24">
        <v>26.9</v>
      </c>
      <c r="B24">
        <v>1.6811252015486167E-2</v>
      </c>
      <c r="C24">
        <v>4.2828425224604727E-3</v>
      </c>
      <c r="D24">
        <v>2.0373577901343642E-3</v>
      </c>
      <c r="E24">
        <v>1.0514550366397257E-3</v>
      </c>
      <c r="F24">
        <v>4.1035043531212345E-4</v>
      </c>
      <c r="G24">
        <v>3.3083150338508727E-4</v>
      </c>
    </row>
    <row r="25" spans="1:7" x14ac:dyDescent="0.25">
      <c r="A25">
        <v>29.3</v>
      </c>
      <c r="B25">
        <v>2.0141773902128013E-2</v>
      </c>
      <c r="C25">
        <v>5.1496514406169647E-3</v>
      </c>
      <c r="D25">
        <v>2.4607532401886845E-3</v>
      </c>
      <c r="E25">
        <v>1.2762369963695841E-3</v>
      </c>
      <c r="F25">
        <v>5.0823045332348826E-4</v>
      </c>
      <c r="G25">
        <v>4.0748088743114419E-4</v>
      </c>
    </row>
    <row r="26" spans="1:7" x14ac:dyDescent="0.25">
      <c r="A26">
        <v>32</v>
      </c>
      <c r="B26">
        <v>2.4261063255223148E-2</v>
      </c>
      <c r="C26">
        <v>6.2273062695079595E-3</v>
      </c>
      <c r="D26">
        <v>2.9896962382662817E-3</v>
      </c>
      <c r="E26">
        <v>1.5584993212937048E-3</v>
      </c>
      <c r="F26">
        <v>6.3369806402258089E-4</v>
      </c>
      <c r="G26">
        <v>5.0518352688966317E-4</v>
      </c>
    </row>
    <row r="27" spans="1:7" x14ac:dyDescent="0.25">
      <c r="A27">
        <v>34.9</v>
      </c>
      <c r="B27">
        <v>2.9124439775291444E-2</v>
      </c>
      <c r="C27">
        <v>7.5069973727246442E-3</v>
      </c>
      <c r="D27">
        <v>3.6209401936440067E-3</v>
      </c>
      <c r="E27">
        <v>1.8971119960704552E-3</v>
      </c>
      <c r="F27">
        <v>7.873691664372906E-4</v>
      </c>
      <c r="G27">
        <v>6.2417498302524965E-4</v>
      </c>
    </row>
    <row r="28" spans="1:7" x14ac:dyDescent="0.25">
      <c r="A28">
        <v>38.1</v>
      </c>
      <c r="B28">
        <v>3.5016771440250616E-2</v>
      </c>
      <c r="C28">
        <v>9.067496011224363E-3</v>
      </c>
      <c r="D28">
        <v>4.3946324636295886E-3</v>
      </c>
      <c r="E28">
        <v>2.3143242015505328E-3</v>
      </c>
      <c r="F28">
        <v>9.806807332908285E-4</v>
      </c>
      <c r="G28">
        <v>7.7302109055554791E-4</v>
      </c>
    </row>
    <row r="29" spans="1:7" x14ac:dyDescent="0.25">
      <c r="A29">
        <v>41.5</v>
      </c>
      <c r="B29">
        <v>4.1877964543598156E-2</v>
      </c>
      <c r="C29">
        <v>1.0897781896923364E-2</v>
      </c>
      <c r="D29">
        <v>5.3068127113750085E-3</v>
      </c>
      <c r="E29">
        <v>2.8088187831172284E-3</v>
      </c>
      <c r="F29">
        <v>1.214572201837405E-3</v>
      </c>
      <c r="G29">
        <v>9.5211286962992858E-4</v>
      </c>
    </row>
    <row r="30" spans="1:7" x14ac:dyDescent="0.25">
      <c r="A30">
        <v>45.3</v>
      </c>
      <c r="B30">
        <v>5.0271021381366632E-2</v>
      </c>
      <c r="C30">
        <v>1.3155228225160576E-2</v>
      </c>
      <c r="D30">
        <v>6.4379462349088978E-3</v>
      </c>
      <c r="E30">
        <v>3.4253056622598477E-3</v>
      </c>
      <c r="F30">
        <v>1.5122586451128406E-3</v>
      </c>
      <c r="G30">
        <v>1.1787885595722081E-3</v>
      </c>
    </row>
    <row r="31" spans="1:7" x14ac:dyDescent="0.25">
      <c r="A31">
        <v>49.4</v>
      </c>
      <c r="B31">
        <v>6.0171644062911089E-2</v>
      </c>
      <c r="C31">
        <v>1.5843533388494868E-2</v>
      </c>
      <c r="D31">
        <v>7.7925551111895919E-3</v>
      </c>
      <c r="E31">
        <v>4.167654176495561E-3</v>
      </c>
      <c r="F31">
        <v>1.8782740905957107E-3</v>
      </c>
      <c r="G31">
        <v>1.4559444140381794E-3</v>
      </c>
    </row>
    <row r="32" spans="1:7" x14ac:dyDescent="0.25">
      <c r="A32">
        <v>53.8</v>
      </c>
      <c r="B32">
        <v>7.1752049743740054E-2</v>
      </c>
      <c r="C32">
        <v>1.9022019299877346E-2</v>
      </c>
      <c r="D32">
        <v>9.4034600999127749E-3</v>
      </c>
      <c r="E32">
        <v>5.055353414574526E-3</v>
      </c>
      <c r="F32">
        <v>2.325083554594598E-3</v>
      </c>
      <c r="G32">
        <v>1.7924304007742586E-3</v>
      </c>
    </row>
    <row r="33" spans="1:7" x14ac:dyDescent="0.25">
      <c r="A33">
        <v>58.7</v>
      </c>
      <c r="B33">
        <v>8.5779963222296862E-2</v>
      </c>
      <c r="C33">
        <v>2.292083173475068E-2</v>
      </c>
      <c r="D33">
        <v>1.13915521599951E-2</v>
      </c>
      <c r="E33">
        <v>6.1571578138647221E-3</v>
      </c>
      <c r="F33">
        <v>2.8913213847131525E-3</v>
      </c>
      <c r="G33">
        <v>2.2165268071285826E-3</v>
      </c>
    </row>
    <row r="34" spans="1:7" x14ac:dyDescent="0.25">
      <c r="A34">
        <v>64</v>
      </c>
      <c r="B34">
        <v>0.10224611896464797</v>
      </c>
      <c r="C34">
        <v>2.7564934834782173E-2</v>
      </c>
      <c r="D34">
        <v>1.3775142935259832E-2</v>
      </c>
      <c r="E34">
        <v>7.4859528115818197E-3</v>
      </c>
      <c r="F34">
        <v>3.5887193279517948E-3</v>
      </c>
      <c r="G34">
        <v>2.7360070623613231E-3</v>
      </c>
    </row>
    <row r="35" spans="1:7" x14ac:dyDescent="0.25">
      <c r="A35">
        <v>69.8</v>
      </c>
      <c r="B35">
        <v>0.1217317902884405</v>
      </c>
      <c r="C35">
        <v>3.3155601520713396E-2</v>
      </c>
      <c r="D35">
        <v>1.6664503047757684E-2</v>
      </c>
      <c r="E35">
        <v>9.1065257208691186E-3</v>
      </c>
      <c r="F35">
        <v>4.4573798367396611E-3</v>
      </c>
      <c r="G35">
        <v>3.379559832393908E-3</v>
      </c>
    </row>
    <row r="36" spans="1:7" x14ac:dyDescent="0.25">
      <c r="A36">
        <v>76.099999999999994</v>
      </c>
      <c r="B36">
        <v>0.14452587998005195</v>
      </c>
      <c r="C36">
        <v>3.9828305092413974E-2</v>
      </c>
      <c r="D36">
        <v>2.0138842050849259E-2</v>
      </c>
      <c r="E36">
        <v>1.1067552756857113E-2</v>
      </c>
      <c r="F36">
        <v>5.5310661330696398E-3</v>
      </c>
      <c r="G36">
        <v>4.1707507095651852E-3</v>
      </c>
    </row>
    <row r="37" spans="1:7" x14ac:dyDescent="0.25">
      <c r="A37">
        <v>83</v>
      </c>
      <c r="B37">
        <v>0.17128121916959815</v>
      </c>
      <c r="C37">
        <v>4.7848509692518526E-2</v>
      </c>
      <c r="D37">
        <v>2.4348632860625385E-2</v>
      </c>
      <c r="E37">
        <v>1.3459459661058104E-2</v>
      </c>
      <c r="F37">
        <v>6.8689644361189517E-3</v>
      </c>
      <c r="G37">
        <v>5.1514245833391703E-3</v>
      </c>
    </row>
    <row r="38" spans="1:7" x14ac:dyDescent="0.25">
      <c r="A38">
        <v>90.5</v>
      </c>
      <c r="B38">
        <v>0.20226654330288485</v>
      </c>
      <c r="C38">
        <v>5.7400713511999157E-2</v>
      </c>
      <c r="D38">
        <v>2.9406987660442141E-2</v>
      </c>
      <c r="E38">
        <v>1.6353592044082377E-2</v>
      </c>
      <c r="F38">
        <v>8.5230763311364699E-3</v>
      </c>
      <c r="G38">
        <v>6.3575710057465207E-3</v>
      </c>
    </row>
    <row r="39" spans="1:7" x14ac:dyDescent="0.25">
      <c r="A39">
        <v>98.7</v>
      </c>
      <c r="B39">
        <v>0.23810554557292163</v>
      </c>
      <c r="C39">
        <v>6.882234052108771E-2</v>
      </c>
      <c r="D39">
        <v>3.5514353624905404E-2</v>
      </c>
      <c r="E39">
        <v>1.987382280132366E-2</v>
      </c>
      <c r="F39">
        <v>1.057933769976116E-2</v>
      </c>
      <c r="G39">
        <v>7.8493125610985537E-3</v>
      </c>
    </row>
    <row r="40" spans="1:7" x14ac:dyDescent="0.25">
      <c r="A40">
        <v>108</v>
      </c>
      <c r="B40">
        <v>0.28077800387798557</v>
      </c>
      <c r="C40">
        <v>8.2982242241828041E-2</v>
      </c>
      <c r="D40">
        <v>4.3170015705055853E-2</v>
      </c>
      <c r="E40">
        <v>2.4322241950281653E-2</v>
      </c>
      <c r="F40">
        <v>1.3236959556874983E-2</v>
      </c>
      <c r="G40">
        <v>9.7675430774383232E-3</v>
      </c>
    </row>
    <row r="41" spans="1:7" x14ac:dyDescent="0.25">
      <c r="A41">
        <v>117</v>
      </c>
      <c r="B41">
        <v>0.32361958536644164</v>
      </c>
      <c r="C41">
        <v>9.786678617737532E-2</v>
      </c>
      <c r="D41">
        <v>5.1313204190305606E-2</v>
      </c>
      <c r="E41">
        <v>2.9093469146570738E-2</v>
      </c>
      <c r="F41">
        <v>1.6150386427203345E-2</v>
      </c>
      <c r="G41">
        <v>1.1860545591052096E-2</v>
      </c>
    </row>
    <row r="42" spans="1:7" x14ac:dyDescent="0.25">
      <c r="A42">
        <v>128</v>
      </c>
      <c r="B42">
        <v>0.3772923134883065</v>
      </c>
      <c r="C42">
        <v>0.11756891412561099</v>
      </c>
      <c r="D42">
        <v>6.2237673369998858E-2</v>
      </c>
      <c r="E42">
        <v>3.5552746561013704E-2</v>
      </c>
      <c r="F42">
        <v>2.0183650888956461E-2</v>
      </c>
      <c r="G42">
        <v>1.4744954666548793E-2</v>
      </c>
    </row>
    <row r="43" spans="1:7" x14ac:dyDescent="0.25">
      <c r="A43">
        <v>140</v>
      </c>
      <c r="B43">
        <v>0.43647308993819045</v>
      </c>
      <c r="C43">
        <v>0.14084863151764626</v>
      </c>
      <c r="D43">
        <v>7.5354823673199234E-2</v>
      </c>
      <c r="E43">
        <v>4.3390220910815902E-2</v>
      </c>
      <c r="F43">
        <v>2.5195959707710824E-2</v>
      </c>
      <c r="G43">
        <v>1.8313495064635976E-2</v>
      </c>
    </row>
    <row r="44" spans="1:7" x14ac:dyDescent="0.25">
      <c r="A44">
        <v>152</v>
      </c>
      <c r="B44">
        <v>0.49520815262711337</v>
      </c>
      <c r="C44">
        <v>0.16585383980019464</v>
      </c>
      <c r="D44">
        <v>8.9693866392835941E-2</v>
      </c>
      <c r="E44">
        <v>5.2053132200600039E-2</v>
      </c>
      <c r="F44">
        <v>3.0866850690730585E-2</v>
      </c>
      <c r="G44">
        <v>2.2335009096829173E-2</v>
      </c>
    </row>
    <row r="45" spans="1:7" x14ac:dyDescent="0.25">
      <c r="A45">
        <v>166</v>
      </c>
      <c r="B45">
        <v>0.56179769930559043</v>
      </c>
      <c r="C45">
        <v>0.19699622043048015</v>
      </c>
      <c r="D45">
        <v>0.10791525490473552</v>
      </c>
      <c r="E45">
        <v>6.3197576753669216E-2</v>
      </c>
      <c r="F45">
        <v>3.8337695187474208E-2</v>
      </c>
      <c r="G45">
        <v>2.761435711427207E-2</v>
      </c>
    </row>
    <row r="46" spans="1:7" x14ac:dyDescent="0.25">
      <c r="A46">
        <v>181</v>
      </c>
      <c r="B46">
        <v>0.6293227358713156</v>
      </c>
      <c r="C46">
        <v>0.23242033929129813</v>
      </c>
      <c r="D46">
        <v>0.12914075849887996</v>
      </c>
      <c r="E46">
        <v>7.6363517653419644E-2</v>
      </c>
      <c r="F46">
        <v>4.7386504793086037E-2</v>
      </c>
      <c r="G46">
        <v>3.3989216304279202E-2</v>
      </c>
    </row>
    <row r="47" spans="1:7" x14ac:dyDescent="0.25">
      <c r="A47">
        <v>197</v>
      </c>
      <c r="B47">
        <v>0.69551425229853936</v>
      </c>
      <c r="C47">
        <v>0.27215554460171676</v>
      </c>
      <c r="D47">
        <v>0.15360365050994251</v>
      </c>
      <c r="E47">
        <v>9.1776487526816664E-2</v>
      </c>
      <c r="F47">
        <v>5.8249652288213549E-2</v>
      </c>
      <c r="G47">
        <v>4.1624304911099919E-2</v>
      </c>
    </row>
    <row r="48" spans="1:7" x14ac:dyDescent="0.25">
      <c r="A48">
        <v>215</v>
      </c>
      <c r="B48">
        <v>0.7614433265191608</v>
      </c>
      <c r="C48">
        <v>0.31870553037043303</v>
      </c>
      <c r="D48">
        <v>0.18318966064261211</v>
      </c>
      <c r="E48">
        <v>0.11075434019392394</v>
      </c>
      <c r="F48">
        <v>7.1980088337864734E-2</v>
      </c>
      <c r="G48">
        <v>5.1259807702786042E-2</v>
      </c>
    </row>
    <row r="49" spans="1:7" x14ac:dyDescent="0.25">
      <c r="A49">
        <v>235</v>
      </c>
      <c r="B49">
        <v>0.82321627499617611</v>
      </c>
      <c r="C49">
        <v>0.37194240636724396</v>
      </c>
      <c r="D49">
        <v>0.21834644832786809</v>
      </c>
      <c r="E49">
        <v>0.13378587736133796</v>
      </c>
      <c r="F49">
        <v>8.9112888971427551E-2</v>
      </c>
      <c r="G49">
        <v>6.3276969447602194E-2</v>
      </c>
    </row>
    <row r="50" spans="1:7" x14ac:dyDescent="0.25">
      <c r="A50">
        <v>256</v>
      </c>
      <c r="B50">
        <v>0.87509703394314386</v>
      </c>
      <c r="C50">
        <v>0.42859767270488358</v>
      </c>
      <c r="D50">
        <v>0.25746625912491383</v>
      </c>
      <c r="E50">
        <v>0.16003787013112469</v>
      </c>
      <c r="F50">
        <v>0.10920692262150777</v>
      </c>
      <c r="G50">
        <v>7.73831303872341E-2</v>
      </c>
    </row>
    <row r="51" spans="1:7" x14ac:dyDescent="0.25">
      <c r="A51">
        <v>279</v>
      </c>
      <c r="B51">
        <v>0.91788305382668389</v>
      </c>
      <c r="C51">
        <v>0.49036458826496521</v>
      </c>
      <c r="D51">
        <v>0.30238192334355185</v>
      </c>
      <c r="E51">
        <v>0.1910198530489009</v>
      </c>
      <c r="F51">
        <v>0.13362714092795613</v>
      </c>
      <c r="G51">
        <v>9.4568943324121357E-2</v>
      </c>
    </row>
    <row r="52" spans="1:7" x14ac:dyDescent="0.25">
      <c r="A52">
        <v>304</v>
      </c>
      <c r="B52">
        <v>0.9503202199434263</v>
      </c>
      <c r="C52">
        <v>0.55579006729680136</v>
      </c>
      <c r="D52">
        <v>0.35296070022419324</v>
      </c>
      <c r="E52">
        <v>0.22704513955235506</v>
      </c>
      <c r="F52">
        <v>0.16290764061273233</v>
      </c>
      <c r="G52">
        <v>0.11526886509124201</v>
      </c>
    </row>
    <row r="53" spans="1:7" x14ac:dyDescent="0.25">
      <c r="A53">
        <v>332</v>
      </c>
      <c r="B53">
        <v>0.97330879353442978</v>
      </c>
      <c r="C53">
        <v>0.62533161389280911</v>
      </c>
      <c r="D53">
        <v>0.41081743201150855</v>
      </c>
      <c r="E53">
        <v>0.26985202327284852</v>
      </c>
      <c r="F53">
        <v>0.19885302699513585</v>
      </c>
      <c r="G53">
        <v>0.1408647754454847</v>
      </c>
    </row>
    <row r="54" spans="1:7" x14ac:dyDescent="0.25">
      <c r="A54">
        <v>362</v>
      </c>
      <c r="B54">
        <v>0.98720057863029664</v>
      </c>
      <c r="C54">
        <v>0.69382432606216415</v>
      </c>
      <c r="D54">
        <v>0.47301146998656141</v>
      </c>
      <c r="E54">
        <v>0.31797965022759411</v>
      </c>
      <c r="F54">
        <v>0.24067851879795488</v>
      </c>
      <c r="G54">
        <v>0.17096385214769783</v>
      </c>
    </row>
    <row r="55" spans="1:7" x14ac:dyDescent="0.25">
      <c r="A55">
        <v>395</v>
      </c>
      <c r="B55">
        <v>0.99475540443311561</v>
      </c>
      <c r="C55">
        <v>0.76051272572668149</v>
      </c>
      <c r="D55">
        <v>0.54017805030219701</v>
      </c>
      <c r="E55">
        <v>0.37276956916271797</v>
      </c>
      <c r="F55">
        <v>0.29003818726344932</v>
      </c>
      <c r="G55">
        <v>0.20700996552200068</v>
      </c>
    </row>
    <row r="56" spans="1:7" x14ac:dyDescent="0.25">
      <c r="A56">
        <v>431</v>
      </c>
      <c r="B56">
        <v>0.9982092890954769</v>
      </c>
      <c r="C56">
        <v>0.82197462544804256</v>
      </c>
      <c r="D56">
        <v>0.61024369465988315</v>
      </c>
      <c r="E56">
        <v>0.43361888449712394</v>
      </c>
      <c r="F56">
        <v>0.34697904530292356</v>
      </c>
      <c r="G56">
        <v>0.24943110586380912</v>
      </c>
    </row>
    <row r="57" spans="1:7" x14ac:dyDescent="0.25">
      <c r="A57">
        <v>470</v>
      </c>
      <c r="B57">
        <v>0.99950449722510859</v>
      </c>
      <c r="C57">
        <v>0.87522614096384099</v>
      </c>
      <c r="D57">
        <v>0.6805705880885069</v>
      </c>
      <c r="E57">
        <v>0.49938684912378772</v>
      </c>
      <c r="F57">
        <v>0.41101778000339717</v>
      </c>
      <c r="G57">
        <v>0.29841840611572668</v>
      </c>
    </row>
    <row r="58" spans="1:7" x14ac:dyDescent="0.25">
      <c r="A58">
        <v>512</v>
      </c>
      <c r="B58">
        <v>0.9998922336505992</v>
      </c>
      <c r="C58">
        <v>0.91826522164358149</v>
      </c>
      <c r="D58">
        <v>0.74818824243672233</v>
      </c>
      <c r="E58">
        <v>0.56836952105446548</v>
      </c>
      <c r="F58">
        <v>0.48101117136305416</v>
      </c>
      <c r="G58">
        <v>0.3538270388984035</v>
      </c>
    </row>
    <row r="59" spans="1:7" x14ac:dyDescent="0.25">
      <c r="A59">
        <v>558</v>
      </c>
      <c r="B59">
        <v>0.99998291589901167</v>
      </c>
      <c r="C59">
        <v>0.95101120010297502</v>
      </c>
      <c r="D59">
        <v>0.81140123635889849</v>
      </c>
      <c r="E59">
        <v>0.63985309838288951</v>
      </c>
      <c r="F59">
        <v>0.55670648381917798</v>
      </c>
      <c r="G59">
        <v>0.41645633459385079</v>
      </c>
    </row>
    <row r="60" spans="1:7" x14ac:dyDescent="0.25">
      <c r="A60">
        <v>609</v>
      </c>
      <c r="B60">
        <v>0.99999820533881467</v>
      </c>
      <c r="C60">
        <v>0.97384962535404862</v>
      </c>
      <c r="D60">
        <v>0.86789409858841959</v>
      </c>
      <c r="E60">
        <v>0.71215622836045989</v>
      </c>
      <c r="F60">
        <v>0.63675358857908515</v>
      </c>
      <c r="G60">
        <v>0.48659860169390079</v>
      </c>
    </row>
    <row r="61" spans="1:7" x14ac:dyDescent="0.25">
      <c r="A61">
        <v>664</v>
      </c>
      <c r="B61">
        <v>0.99999987720129146</v>
      </c>
      <c r="C61">
        <v>0.9876339526851331</v>
      </c>
      <c r="D61">
        <v>0.91377110355533764</v>
      </c>
      <c r="E61">
        <v>0.78023139112235562</v>
      </c>
      <c r="F61">
        <v>0.71561857459085654</v>
      </c>
      <c r="G61">
        <v>0.56097741189029304</v>
      </c>
    </row>
    <row r="62" spans="1:7" x14ac:dyDescent="0.25">
      <c r="A62">
        <v>724</v>
      </c>
      <c r="B62">
        <v>0.9999999951305133</v>
      </c>
      <c r="C62">
        <v>0.9949891415214015</v>
      </c>
      <c r="D62">
        <v>0.94857103033803025</v>
      </c>
      <c r="E62">
        <v>0.84176635334515915</v>
      </c>
      <c r="F62">
        <v>0.79018758489684038</v>
      </c>
      <c r="G62">
        <v>0.63816393439136654</v>
      </c>
    </row>
    <row r="63" spans="1:7" x14ac:dyDescent="0.25">
      <c r="A63">
        <v>790</v>
      </c>
      <c r="B63">
        <v>0.99999999990321187</v>
      </c>
      <c r="C63">
        <v>0.99833074616037998</v>
      </c>
      <c r="D63">
        <v>0.97265341878921663</v>
      </c>
      <c r="E63">
        <v>0.89429853621945998</v>
      </c>
      <c r="F63">
        <v>0.85669036463628412</v>
      </c>
      <c r="G63">
        <v>0.71566017786671021</v>
      </c>
    </row>
    <row r="64" spans="1:7" x14ac:dyDescent="0.25">
      <c r="A64">
        <v>861</v>
      </c>
      <c r="B64">
        <v>0.99999999999907496</v>
      </c>
      <c r="C64">
        <v>0.99954856665987102</v>
      </c>
      <c r="D64">
        <v>0.98714248486630762</v>
      </c>
      <c r="E64">
        <v>0.93488220742312411</v>
      </c>
      <c r="F64">
        <v>0.91017433073667608</v>
      </c>
      <c r="G64">
        <v>0.78802360756893808</v>
      </c>
    </row>
    <row r="65" spans="1:7" x14ac:dyDescent="0.25">
      <c r="A65">
        <v>939</v>
      </c>
      <c r="B65">
        <v>0.99999999999999667</v>
      </c>
      <c r="C65">
        <v>0.99990778772951638</v>
      </c>
      <c r="D65">
        <v>0.99487903709233672</v>
      </c>
      <c r="E65">
        <v>0.96404102186161977</v>
      </c>
      <c r="F65">
        <v>0.94992756220106256</v>
      </c>
      <c r="G65">
        <v>0.85290029381732291</v>
      </c>
    </row>
    <row r="66" spans="1:7" x14ac:dyDescent="0.25">
      <c r="A66">
        <v>1024</v>
      </c>
      <c r="B66">
        <v>1</v>
      </c>
      <c r="C66">
        <v>0.99998640341357881</v>
      </c>
      <c r="D66">
        <v>0.99831962214011549</v>
      </c>
      <c r="E66">
        <v>0.98253739387267081</v>
      </c>
      <c r="F66">
        <v>0.97576119107746739</v>
      </c>
      <c r="G66">
        <v>0.90630287572280588</v>
      </c>
    </row>
    <row r="67" spans="1:7" x14ac:dyDescent="0.25">
      <c r="A67">
        <v>1117</v>
      </c>
      <c r="B67">
        <v>1</v>
      </c>
      <c r="C67">
        <v>0.99999865934766774</v>
      </c>
      <c r="D67">
        <v>0.99956630492377241</v>
      </c>
      <c r="E67">
        <v>0.99277325780015124</v>
      </c>
      <c r="F67">
        <v>0.99018924407844455</v>
      </c>
      <c r="G67">
        <v>0.94643328888201095</v>
      </c>
    </row>
    <row r="68" spans="1:7" x14ac:dyDescent="0.25">
      <c r="A68">
        <v>1218</v>
      </c>
      <c r="B68">
        <v>1</v>
      </c>
      <c r="C68">
        <v>0.99999991705143487</v>
      </c>
      <c r="D68">
        <v>0.99991536339722442</v>
      </c>
      <c r="E68">
        <v>0.99752016046656222</v>
      </c>
      <c r="F68">
        <v>0.99679616259306758</v>
      </c>
      <c r="G68">
        <v>0.97307713516850403</v>
      </c>
    </row>
    <row r="69" spans="1:7" x14ac:dyDescent="0.25">
      <c r="A69">
        <v>1328</v>
      </c>
      <c r="B69">
        <v>1</v>
      </c>
      <c r="C69">
        <v>0.99999999709296117</v>
      </c>
      <c r="D69">
        <v>0.99998827065518381</v>
      </c>
      <c r="E69">
        <v>0.99932416433012172</v>
      </c>
      <c r="F69">
        <v>0.99920055854509526</v>
      </c>
      <c r="G69">
        <v>0.98847628832597589</v>
      </c>
    </row>
    <row r="70" spans="1:7" x14ac:dyDescent="0.25">
      <c r="A70">
        <v>1448</v>
      </c>
      <c r="B70">
        <v>1</v>
      </c>
      <c r="C70">
        <v>0.99999999994895283</v>
      </c>
      <c r="D70">
        <v>0.99999892970579007</v>
      </c>
      <c r="E70">
        <v>0.99986115613822191</v>
      </c>
      <c r="F70">
        <v>0.99985752194073185</v>
      </c>
      <c r="G70">
        <v>0.99596088164136842</v>
      </c>
    </row>
    <row r="71" spans="1:7" x14ac:dyDescent="0.25">
      <c r="A71">
        <v>1579</v>
      </c>
      <c r="B71">
        <v>1</v>
      </c>
      <c r="C71">
        <v>0.99999999999961198</v>
      </c>
      <c r="D71">
        <v>0.99999994126678216</v>
      </c>
      <c r="E71">
        <v>0.99997980978216738</v>
      </c>
      <c r="F71">
        <v>0.99998331319203937</v>
      </c>
      <c r="G71">
        <v>0.99889510661440839</v>
      </c>
    </row>
    <row r="72" spans="1:7" x14ac:dyDescent="0.25">
      <c r="A72">
        <v>1722</v>
      </c>
      <c r="B72">
        <v>1</v>
      </c>
      <c r="C72">
        <v>0.99999999999999889</v>
      </c>
      <c r="D72">
        <v>0.99999999826049812</v>
      </c>
      <c r="E72">
        <v>0.99999807311087663</v>
      </c>
      <c r="F72">
        <v>0.99999884073262357</v>
      </c>
      <c r="G72">
        <v>0.99977757443699011</v>
      </c>
    </row>
    <row r="73" spans="1:7" x14ac:dyDescent="0.25">
      <c r="A73">
        <v>1878</v>
      </c>
      <c r="B73">
        <v>1</v>
      </c>
      <c r="C73">
        <v>1</v>
      </c>
      <c r="D73">
        <v>0.99999999997555022</v>
      </c>
      <c r="E73">
        <v>0.99999988973702991</v>
      </c>
      <c r="F73">
        <v>0.9999999578555343</v>
      </c>
      <c r="G73">
        <v>0.99996931982785686</v>
      </c>
    </row>
    <row r="74" spans="1:7" x14ac:dyDescent="0.25">
      <c r="A74">
        <v>2048</v>
      </c>
      <c r="B74">
        <v>1</v>
      </c>
      <c r="C74">
        <v>1</v>
      </c>
      <c r="D74">
        <v>0.99999999999985989</v>
      </c>
      <c r="E74">
        <v>0.99999999660256778</v>
      </c>
      <c r="F74">
        <v>0.99999999931180128</v>
      </c>
      <c r="G74">
        <v>0.99999734060991718</v>
      </c>
    </row>
    <row r="75" spans="1:7" x14ac:dyDescent="0.25">
      <c r="A75">
        <v>2233</v>
      </c>
      <c r="B75">
        <v>1</v>
      </c>
      <c r="C75">
        <v>1</v>
      </c>
      <c r="D75">
        <v>0.99999999999999978</v>
      </c>
      <c r="E75">
        <v>0.99999999995037836</v>
      </c>
      <c r="F75">
        <v>0.9999999999958058</v>
      </c>
      <c r="G75">
        <v>0.99999986947566366</v>
      </c>
    </row>
    <row r="76" spans="1:7" x14ac:dyDescent="0.25">
      <c r="A76">
        <v>2435</v>
      </c>
      <c r="B76">
        <v>1</v>
      </c>
      <c r="C76">
        <v>1</v>
      </c>
      <c r="D76">
        <v>1</v>
      </c>
      <c r="E76">
        <v>0.99999999999971223</v>
      </c>
      <c r="F76">
        <v>0.99999999999999267</v>
      </c>
      <c r="G76">
        <v>0.99999999686121088</v>
      </c>
    </row>
    <row r="77" spans="1:7" x14ac:dyDescent="0.25">
      <c r="A77">
        <v>2656</v>
      </c>
      <c r="B77">
        <v>1</v>
      </c>
      <c r="C77">
        <v>1</v>
      </c>
      <c r="D77">
        <v>1</v>
      </c>
      <c r="E77">
        <v>0.99999999999999944</v>
      </c>
      <c r="F77">
        <v>1</v>
      </c>
      <c r="G77">
        <v>0.99999999996908928</v>
      </c>
    </row>
    <row r="78" spans="1:7" x14ac:dyDescent="0.25">
      <c r="A78">
        <v>2896</v>
      </c>
      <c r="B78">
        <v>1</v>
      </c>
      <c r="C78">
        <v>1</v>
      </c>
      <c r="D78">
        <v>1</v>
      </c>
      <c r="E78">
        <v>1</v>
      </c>
      <c r="F78">
        <v>1</v>
      </c>
      <c r="G78">
        <v>0.99999999999989497</v>
      </c>
    </row>
    <row r="79" spans="1:7" x14ac:dyDescent="0.25">
      <c r="A79">
        <v>3158</v>
      </c>
      <c r="B79">
        <v>1</v>
      </c>
      <c r="C79">
        <v>1</v>
      </c>
      <c r="D79">
        <v>1</v>
      </c>
      <c r="E79">
        <v>1</v>
      </c>
      <c r="F79">
        <v>1</v>
      </c>
      <c r="G79">
        <v>0.99999999999999989</v>
      </c>
    </row>
    <row r="80" spans="1:7" x14ac:dyDescent="0.25">
      <c r="A80">
        <v>3444</v>
      </c>
      <c r="B80">
        <v>1</v>
      </c>
      <c r="C80">
        <v>1</v>
      </c>
      <c r="D80">
        <v>1</v>
      </c>
      <c r="E80">
        <v>1</v>
      </c>
      <c r="F80">
        <v>1</v>
      </c>
      <c r="G80">
        <v>1</v>
      </c>
    </row>
  </sheetData>
  <sheetProtection algorithmName="SHA-512" hashValue="zVnTWKLmLLVYNkzQtvtzfBMNnyPI60BA6es73qjIN4bTyuziBSKNBnl8pVPsL08Vgt6NRmUW+dGav4Vm12eaVw==" saltValue="S19/MdLicmSgnlCbbU4iP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6"/>
  <sheetViews>
    <sheetView workbookViewId="0">
      <selection sqref="A1:B1"/>
    </sheetView>
  </sheetViews>
  <sheetFormatPr defaultRowHeight="15" x14ac:dyDescent="0.25"/>
  <cols>
    <col min="1" max="1" width="4" bestFit="1" customWidth="1"/>
    <col min="2" max="2" width="24.140625" customWidth="1"/>
    <col min="3" max="3" width="32.140625" bestFit="1" customWidth="1"/>
    <col min="4" max="4" width="8.42578125" bestFit="1" customWidth="1"/>
    <col min="5" max="5" width="12" bestFit="1" customWidth="1"/>
    <col min="6" max="6" width="12.7109375" bestFit="1" customWidth="1"/>
    <col min="7" max="7" width="20.7109375" bestFit="1" customWidth="1"/>
    <col min="8" max="8" width="32.140625" bestFit="1" customWidth="1"/>
    <col min="9" max="9" width="8.42578125" bestFit="1" customWidth="1"/>
    <col min="10" max="10" width="12" bestFit="1" customWidth="1"/>
    <col min="11" max="11" width="12.7109375" bestFit="1" customWidth="1"/>
    <col min="12" max="12" width="20.7109375" bestFit="1" customWidth="1"/>
    <col min="13" max="13" width="32.140625" bestFit="1" customWidth="1"/>
    <col min="14" max="14" width="8.42578125" bestFit="1" customWidth="1"/>
    <col min="15" max="15" width="12" bestFit="1" customWidth="1"/>
    <col min="16" max="16" width="12.7109375" bestFit="1" customWidth="1"/>
    <col min="17" max="17" width="20.7109375" bestFit="1" customWidth="1"/>
    <col min="18" max="18" width="18.140625" bestFit="1" customWidth="1"/>
    <col min="19" max="19" width="23.85546875" bestFit="1" customWidth="1"/>
    <col min="20" max="20" width="26.5703125" bestFit="1" customWidth="1"/>
  </cols>
  <sheetData>
    <row r="1" spans="1:20" ht="46.5" customHeight="1" x14ac:dyDescent="0.25">
      <c r="A1" s="28" t="s">
        <v>17</v>
      </c>
      <c r="B1" s="28"/>
      <c r="C1" s="2" t="str">
        <f>IF('Enter Data'!C1="","",'Enter Data'!C1)</f>
        <v/>
      </c>
    </row>
    <row r="2" spans="1:20" x14ac:dyDescent="0.25">
      <c r="A2" s="29" t="s">
        <v>11</v>
      </c>
      <c r="B2" s="29"/>
      <c r="C2" s="2" t="str">
        <f>'Enter Data'!C2</f>
        <v>M-C</v>
      </c>
    </row>
    <row r="3" spans="1:20" x14ac:dyDescent="0.25">
      <c r="A3" s="29" t="s">
        <v>12</v>
      </c>
      <c r="B3" s="29"/>
      <c r="C3" s="2" t="str">
        <f>'Enter Data'!C3</f>
        <v>C-VC</v>
      </c>
    </row>
    <row r="4" spans="1:20" x14ac:dyDescent="0.25">
      <c r="A4" s="7"/>
      <c r="B4" s="17" t="str">
        <f>CONCATENATE("Candidate DSD Input Measurements (",C1,")")</f>
        <v>Candidate DSD Input Measurements ()</v>
      </c>
    </row>
    <row r="5" spans="1:20" s="9" customFormat="1" ht="45" customHeight="1" x14ac:dyDescent="0.25">
      <c r="B5" s="28" t="str">
        <f>CONCATENATE("Candidate DSD Input Measurements (",C1,")")</f>
        <v>Candidate DSD Input Measurements ()</v>
      </c>
      <c r="C5" s="28"/>
      <c r="D5" s="28" t="str">
        <f>CONCATENATE("CANDIDATE DSD CALCULATIONS (",E1,")")</f>
        <v>CANDIDATE DSD CALCULATIONS ()</v>
      </c>
      <c r="E5" s="28"/>
      <c r="F5" s="28"/>
      <c r="G5" s="28" t="str">
        <f>CONCATENATE("FIRST ASAE REFERENCE DSD (",C2,")")</f>
        <v>FIRST ASAE REFERENCE DSD (M-C)</v>
      </c>
      <c r="H5" s="28"/>
      <c r="I5" s="28" t="str">
        <f>CONCATENATE("FIRST ASAE REFERENCE DSD CACULATIONS (",C2,")")</f>
        <v>FIRST ASAE REFERENCE DSD CACULATIONS (M-C)</v>
      </c>
      <c r="J5" s="28"/>
      <c r="K5" s="28"/>
      <c r="L5" s="28" t="str">
        <f>CONCATENATE("SECOND ASAE REFERENCE DSD (",C3,")")</f>
        <v>SECOND ASAE REFERENCE DSD (C-VC)</v>
      </c>
      <c r="M5" s="28"/>
      <c r="N5" s="28" t="str">
        <f>CONCATENATE("SECOND ASAE REFERENCE DSD CACULATIONS (",C3,")")</f>
        <v>SECOND ASAE REFERENCE DSD CACULATIONS (C-VC)</v>
      </c>
      <c r="O5" s="28"/>
      <c r="P5" s="28"/>
      <c r="Q5" s="28" t="s">
        <v>22</v>
      </c>
      <c r="R5" s="28"/>
      <c r="S5" s="28"/>
      <c r="T5" s="28"/>
    </row>
    <row r="6" spans="1:20" x14ac:dyDescent="0.25">
      <c r="A6" s="3" t="s">
        <v>18</v>
      </c>
      <c r="B6" s="3" t="s">
        <v>29</v>
      </c>
      <c r="C6" s="3" t="s">
        <v>1</v>
      </c>
      <c r="D6" s="3" t="s">
        <v>19</v>
      </c>
      <c r="E6" s="3" t="s">
        <v>20</v>
      </c>
      <c r="F6" s="3" t="s">
        <v>21</v>
      </c>
      <c r="G6" s="3" t="s">
        <v>29</v>
      </c>
      <c r="H6" s="3" t="s">
        <v>1</v>
      </c>
      <c r="I6" s="3" t="s">
        <v>19</v>
      </c>
      <c r="J6" s="3" t="s">
        <v>20</v>
      </c>
      <c r="K6" s="3" t="s">
        <v>21</v>
      </c>
      <c r="L6" s="3" t="s">
        <v>29</v>
      </c>
      <c r="M6" s="3" t="s">
        <v>1</v>
      </c>
      <c r="N6" s="3" t="s">
        <v>19</v>
      </c>
      <c r="O6" s="3" t="s">
        <v>20</v>
      </c>
      <c r="P6" s="3" t="s">
        <v>21</v>
      </c>
      <c r="Q6" s="3" t="s">
        <v>29</v>
      </c>
      <c r="R6" s="3" t="s">
        <v>10</v>
      </c>
      <c r="S6" s="10" t="s">
        <v>11</v>
      </c>
      <c r="T6" s="10" t="s">
        <v>12</v>
      </c>
    </row>
    <row r="7" spans="1:20" x14ac:dyDescent="0.25">
      <c r="A7">
        <v>1</v>
      </c>
      <c r="B7" s="2">
        <f>IF('Enter Data'!N12="",0,'Enter Data'!N12)</f>
        <v>0</v>
      </c>
      <c r="C7" s="2">
        <f>IF('Enter Data'!O12="",0,'Enter Data'!O12)</f>
        <v>0</v>
      </c>
      <c r="D7" s="2">
        <f>IF(OR(B7="",C7&gt;=1),"",1-C7)</f>
        <v>1</v>
      </c>
      <c r="E7" s="2" t="str">
        <f>IF(OR(B7="",B7=0,C7="",C7=0,D7=0,C7&gt;=1),"",LN(B7))</f>
        <v/>
      </c>
      <c r="F7" s="2" t="str">
        <f>IF(OR(B7="",B7=0,C7="",C7=0,D7=0,C7&gt;=1),"",LN(-LN(D7)))</f>
        <v/>
      </c>
      <c r="G7" s="2" t="str">
        <f>'Enter Data'!P12</f>
        <v/>
      </c>
      <c r="H7" s="2" t="str">
        <f>'Enter Data'!Q12</f>
        <v/>
      </c>
      <c r="I7" s="2" t="str">
        <f>IF(OR(G7="",H7&gt;=1),"",1-H7)</f>
        <v/>
      </c>
      <c r="J7" s="2" t="str">
        <f>IF(OR(G7="",G7=0,H7="",H7=0,I7=0,H7&gt;=1),"",LN(G7))</f>
        <v/>
      </c>
      <c r="K7" s="2" t="str">
        <f>IF(OR(G7="",G7=0,H7="",H7=0,I7=0,H7&gt;=1),"",LN(-LN(I7)))</f>
        <v/>
      </c>
      <c r="L7" s="2" t="str">
        <f>'Enter Data'!R12</f>
        <v/>
      </c>
      <c r="M7" s="2" t="str">
        <f>'Enter Data'!S12</f>
        <v/>
      </c>
      <c r="N7" s="2" t="str">
        <f>IF(OR(L7="",M7&gt;=1),"",1-M7)</f>
        <v/>
      </c>
      <c r="O7" s="2" t="str">
        <f>IF(OR(L7="",L7=0,M7="",M7=0,N7=0,M7&gt;=1),"",LN(L7))</f>
        <v/>
      </c>
      <c r="P7" s="2" t="str">
        <f>IF(OR(L7="",L7=0,M7="",M7=0,N7=0,M7&gt;=1),"",LN(-LN(N7)))</f>
        <v/>
      </c>
      <c r="Q7" s="8">
        <v>4</v>
      </c>
      <c r="R7" s="8" t="e">
        <f t="shared" ref="R7:R38" si="0">1-EXP(-EXP((LN($Q7)*SLOPE($F$7:$F$106,$E$7:$E$106)+INTERCEPT($F$7:$F$106,$E$7:$E$106))))</f>
        <v>#DIV/0!</v>
      </c>
      <c r="S7" s="8" t="e">
        <f t="shared" ref="S7:S38" si="1">1-EXP(-EXP((LN($Q7)*SLOPE($K$7:$K$106,$J$7:$J$106)+INTERCEPT($K$7:$K$106,$J$7:$J$106))))</f>
        <v>#DIV/0!</v>
      </c>
      <c r="T7" s="8" t="e">
        <f t="shared" ref="T7:T38" si="2">1-EXP(-EXP((LN($Q7)*SLOPE($P$7:$P$106,$O$7:$O$106)+INTERCEPT($P$7:$P$106,$O$7:$O$106))))</f>
        <v>#DIV/0!</v>
      </c>
    </row>
    <row r="8" spans="1:20" x14ac:dyDescent="0.25">
      <c r="A8">
        <v>2</v>
      </c>
      <c r="B8" s="18">
        <f>IF('Enter Data'!N13="",0,'Enter Data'!N13)</f>
        <v>0</v>
      </c>
      <c r="C8" s="18">
        <f>IF('Enter Data'!O13="",0,'Enter Data'!O13)</f>
        <v>0</v>
      </c>
      <c r="D8" s="2">
        <f>IF(OR(B8="",C8&gt;=1),"",1-C8)</f>
        <v>1</v>
      </c>
      <c r="E8" s="2" t="str">
        <f>IF(OR(B8="",B8=0,C8="",C8=0,D8=0,C8&gt;=1),"",LN(B8))</f>
        <v/>
      </c>
      <c r="F8" s="2" t="str">
        <f>IF(OR(B8="",B8=0,C8="",C8=0,D8=0,C8&gt;=1),"",LN(-LN(D8)))</f>
        <v/>
      </c>
      <c r="G8" s="2" t="str">
        <f>'Enter Data'!P13</f>
        <v/>
      </c>
      <c r="H8" s="2" t="str">
        <f>'Enter Data'!Q13</f>
        <v/>
      </c>
      <c r="I8" s="2" t="str">
        <f t="shared" ref="I8:I71" si="3">IF(OR(G8="",H8&gt;=1),"",1-H8)</f>
        <v/>
      </c>
      <c r="J8" s="2" t="str">
        <f t="shared" ref="J8:J71" si="4">IF(OR(G8="",G8=0,H8="",H8=0,I8=0,H8&gt;=1),"",LN(G8))</f>
        <v/>
      </c>
      <c r="K8" s="2" t="str">
        <f t="shared" ref="K8:K71" si="5">IF(OR(G8="",G8=0,H8="",H8=0,I8=0,H8&gt;=1),"",LN(-LN(I8)))</f>
        <v/>
      </c>
      <c r="L8" s="2" t="str">
        <f>'Enter Data'!R13</f>
        <v/>
      </c>
      <c r="M8" s="2" t="str">
        <f>'Enter Data'!S13</f>
        <v/>
      </c>
      <c r="N8" s="2" t="str">
        <f t="shared" ref="N8:N71" si="6">IF(OR(L8="",M8&gt;=1),"",1-M8)</f>
        <v/>
      </c>
      <c r="O8" s="2" t="str">
        <f t="shared" ref="O8:O71" si="7">IF(OR(L8="",L8=0,M8="",M8=0,N8=0,M8&gt;=1),"",LN(L8))</f>
        <v/>
      </c>
      <c r="P8" s="2" t="str">
        <f t="shared" ref="P8:P71" si="8">IF(OR(L8="",L8=0,M8="",M8=0,N8=0,M8&gt;=1),"",LN(-LN(N8)))</f>
        <v/>
      </c>
      <c r="Q8" s="8">
        <v>4.4000000000000004</v>
      </c>
      <c r="R8" s="8" t="e">
        <f t="shared" si="0"/>
        <v>#DIV/0!</v>
      </c>
      <c r="S8" s="8" t="e">
        <f t="shared" si="1"/>
        <v>#DIV/0!</v>
      </c>
      <c r="T8" s="8" t="e">
        <f t="shared" si="2"/>
        <v>#DIV/0!</v>
      </c>
    </row>
    <row r="9" spans="1:20" x14ac:dyDescent="0.25">
      <c r="A9">
        <v>3</v>
      </c>
      <c r="B9" s="18">
        <f>IF('Enter Data'!N14="",0,'Enter Data'!N14)</f>
        <v>0</v>
      </c>
      <c r="C9" s="18">
        <f>IF('Enter Data'!O14="",0,'Enter Data'!O14)</f>
        <v>0</v>
      </c>
      <c r="D9" s="2">
        <f t="shared" ref="D9:D71" si="9">IF(OR(B9="",C9&gt;=1),"",1-C9)</f>
        <v>1</v>
      </c>
      <c r="E9" s="2" t="str">
        <f t="shared" ref="E9:E71" si="10">IF(OR(B9="",B9=0,C9="",C9=0,D9=0,C9&gt;=1),"",LN(B9))</f>
        <v/>
      </c>
      <c r="F9" s="2" t="str">
        <f t="shared" ref="F9:F71" si="11">IF(OR(B9="",B9=0,C9="",C9=0,D9=0,C9&gt;=1),"",LN(-LN(D9)))</f>
        <v/>
      </c>
      <c r="G9" s="2" t="str">
        <f>'Enter Data'!P14</f>
        <v/>
      </c>
      <c r="H9" s="2" t="str">
        <f>'Enter Data'!Q14</f>
        <v/>
      </c>
      <c r="I9" s="2" t="str">
        <f t="shared" si="3"/>
        <v/>
      </c>
      <c r="J9" s="2" t="str">
        <f>IF(OR(G9="",G9=0,H9="",H9=0,I9=0,H9&gt;=1),"",LN(G9))</f>
        <v/>
      </c>
      <c r="K9" s="2" t="str">
        <f t="shared" si="5"/>
        <v/>
      </c>
      <c r="L9" s="2" t="str">
        <f>'Enter Data'!R14</f>
        <v/>
      </c>
      <c r="M9" s="2" t="str">
        <f>'Enter Data'!S14</f>
        <v/>
      </c>
      <c r="N9" s="2" t="str">
        <f t="shared" si="6"/>
        <v/>
      </c>
      <c r="O9" s="2" t="str">
        <f t="shared" si="7"/>
        <v/>
      </c>
      <c r="P9" s="2" t="str">
        <f t="shared" si="8"/>
        <v/>
      </c>
      <c r="Q9" s="8">
        <v>4.8</v>
      </c>
      <c r="R9" s="8" t="e">
        <f t="shared" si="0"/>
        <v>#DIV/0!</v>
      </c>
      <c r="S9" s="8" t="e">
        <f t="shared" si="1"/>
        <v>#DIV/0!</v>
      </c>
      <c r="T9" s="8" t="e">
        <f t="shared" si="2"/>
        <v>#DIV/0!</v>
      </c>
    </row>
    <row r="10" spans="1:20" x14ac:dyDescent="0.25">
      <c r="A10">
        <v>4</v>
      </c>
      <c r="B10" s="18">
        <f>IF('Enter Data'!N15="",0,'Enter Data'!N15)</f>
        <v>0</v>
      </c>
      <c r="C10" s="18">
        <f>IF('Enter Data'!O15="",0,'Enter Data'!O15)</f>
        <v>0</v>
      </c>
      <c r="D10" s="2">
        <f t="shared" si="9"/>
        <v>1</v>
      </c>
      <c r="E10" s="2" t="str">
        <f t="shared" si="10"/>
        <v/>
      </c>
      <c r="F10" s="2" t="str">
        <f t="shared" si="11"/>
        <v/>
      </c>
      <c r="G10" s="2" t="str">
        <f>'Enter Data'!P15</f>
        <v/>
      </c>
      <c r="H10" s="2" t="str">
        <f>'Enter Data'!Q15</f>
        <v/>
      </c>
      <c r="I10" s="2" t="str">
        <f t="shared" si="3"/>
        <v/>
      </c>
      <c r="J10" s="2" t="str">
        <f t="shared" si="4"/>
        <v/>
      </c>
      <c r="K10" s="2" t="str">
        <f t="shared" si="5"/>
        <v/>
      </c>
      <c r="L10" s="2" t="str">
        <f>'Enter Data'!R15</f>
        <v/>
      </c>
      <c r="M10" s="2" t="str">
        <f>'Enter Data'!S15</f>
        <v/>
      </c>
      <c r="N10" s="2" t="str">
        <f t="shared" si="6"/>
        <v/>
      </c>
      <c r="O10" s="2" t="str">
        <f t="shared" si="7"/>
        <v/>
      </c>
      <c r="P10" s="2" t="str">
        <f t="shared" si="8"/>
        <v/>
      </c>
      <c r="Q10" s="8">
        <v>5.2</v>
      </c>
      <c r="R10" s="8" t="e">
        <f t="shared" si="0"/>
        <v>#DIV/0!</v>
      </c>
      <c r="S10" s="8" t="e">
        <f t="shared" si="1"/>
        <v>#DIV/0!</v>
      </c>
      <c r="T10" s="8" t="e">
        <f t="shared" si="2"/>
        <v>#DIV/0!</v>
      </c>
    </row>
    <row r="11" spans="1:20" x14ac:dyDescent="0.25">
      <c r="A11">
        <v>5</v>
      </c>
      <c r="B11" s="18">
        <f>IF('Enter Data'!N16="",0,'Enter Data'!N16)</f>
        <v>0</v>
      </c>
      <c r="C11" s="18">
        <f>IF('Enter Data'!O16="",0,'Enter Data'!O16)</f>
        <v>0</v>
      </c>
      <c r="D11" s="2">
        <f t="shared" si="9"/>
        <v>1</v>
      </c>
      <c r="E11" s="2" t="str">
        <f t="shared" si="10"/>
        <v/>
      </c>
      <c r="F11" s="2" t="str">
        <f t="shared" si="11"/>
        <v/>
      </c>
      <c r="G11" s="2" t="str">
        <f>'Enter Data'!P16</f>
        <v/>
      </c>
      <c r="H11" s="2" t="str">
        <f>'Enter Data'!Q16</f>
        <v/>
      </c>
      <c r="I11" s="2" t="str">
        <f t="shared" si="3"/>
        <v/>
      </c>
      <c r="J11" s="2" t="str">
        <f t="shared" si="4"/>
        <v/>
      </c>
      <c r="K11" s="2" t="str">
        <f t="shared" si="5"/>
        <v/>
      </c>
      <c r="L11" s="2" t="str">
        <f>'Enter Data'!R16</f>
        <v/>
      </c>
      <c r="M11" s="2" t="str">
        <f>'Enter Data'!S16</f>
        <v/>
      </c>
      <c r="N11" s="2" t="str">
        <f t="shared" si="6"/>
        <v/>
      </c>
      <c r="O11" s="2" t="str">
        <f t="shared" si="7"/>
        <v/>
      </c>
      <c r="P11" s="2" t="str">
        <f t="shared" si="8"/>
        <v/>
      </c>
      <c r="Q11" s="8">
        <v>5.7</v>
      </c>
      <c r="R11" s="8" t="e">
        <f t="shared" si="0"/>
        <v>#DIV/0!</v>
      </c>
      <c r="S11" s="8" t="e">
        <f t="shared" si="1"/>
        <v>#DIV/0!</v>
      </c>
      <c r="T11" s="8" t="e">
        <f t="shared" si="2"/>
        <v>#DIV/0!</v>
      </c>
    </row>
    <row r="12" spans="1:20" x14ac:dyDescent="0.25">
      <c r="A12">
        <v>6</v>
      </c>
      <c r="B12" s="18">
        <f>IF('Enter Data'!N17="",0,'Enter Data'!N17)</f>
        <v>0</v>
      </c>
      <c r="C12" s="18">
        <f>IF('Enter Data'!O17="",0,'Enter Data'!O17)</f>
        <v>0</v>
      </c>
      <c r="D12" s="2">
        <f t="shared" si="9"/>
        <v>1</v>
      </c>
      <c r="E12" s="2" t="str">
        <f t="shared" si="10"/>
        <v/>
      </c>
      <c r="F12" s="2" t="str">
        <f t="shared" si="11"/>
        <v/>
      </c>
      <c r="G12" s="2" t="str">
        <f>'Enter Data'!P17</f>
        <v/>
      </c>
      <c r="H12" s="2" t="str">
        <f>'Enter Data'!Q17</f>
        <v/>
      </c>
      <c r="I12" s="2" t="str">
        <f t="shared" si="3"/>
        <v/>
      </c>
      <c r="J12" s="2" t="str">
        <f t="shared" si="4"/>
        <v/>
      </c>
      <c r="K12" s="2" t="str">
        <f t="shared" si="5"/>
        <v/>
      </c>
      <c r="L12" s="2" t="str">
        <f>'Enter Data'!R17</f>
        <v/>
      </c>
      <c r="M12" s="2" t="str">
        <f>'Enter Data'!S17</f>
        <v/>
      </c>
      <c r="N12" s="2" t="str">
        <f t="shared" si="6"/>
        <v/>
      </c>
      <c r="O12" s="2" t="str">
        <f t="shared" si="7"/>
        <v/>
      </c>
      <c r="P12" s="2" t="str">
        <f t="shared" si="8"/>
        <v/>
      </c>
      <c r="Q12" s="8">
        <v>6.2</v>
      </c>
      <c r="R12" s="8" t="e">
        <f t="shared" si="0"/>
        <v>#DIV/0!</v>
      </c>
      <c r="S12" s="8" t="e">
        <f t="shared" si="1"/>
        <v>#DIV/0!</v>
      </c>
      <c r="T12" s="8" t="e">
        <f t="shared" si="2"/>
        <v>#DIV/0!</v>
      </c>
    </row>
    <row r="13" spans="1:20" x14ac:dyDescent="0.25">
      <c r="A13">
        <v>7</v>
      </c>
      <c r="B13" s="18">
        <f>IF('Enter Data'!N18="",0,'Enter Data'!N18)</f>
        <v>0</v>
      </c>
      <c r="C13" s="18">
        <f>IF('Enter Data'!O18="",0,'Enter Data'!O18)</f>
        <v>0</v>
      </c>
      <c r="D13" s="2">
        <f t="shared" si="9"/>
        <v>1</v>
      </c>
      <c r="E13" s="2" t="str">
        <f t="shared" si="10"/>
        <v/>
      </c>
      <c r="F13" s="2" t="str">
        <f t="shared" si="11"/>
        <v/>
      </c>
      <c r="G13" s="2" t="str">
        <f>'Enter Data'!P18</f>
        <v/>
      </c>
      <c r="H13" s="2" t="str">
        <f>'Enter Data'!Q18</f>
        <v/>
      </c>
      <c r="I13" s="2" t="str">
        <f t="shared" si="3"/>
        <v/>
      </c>
      <c r="J13" s="2" t="str">
        <f t="shared" si="4"/>
        <v/>
      </c>
      <c r="K13" s="2" t="str">
        <f t="shared" si="5"/>
        <v/>
      </c>
      <c r="L13" s="2" t="str">
        <f>'Enter Data'!R18</f>
        <v/>
      </c>
      <c r="M13" s="2" t="str">
        <f>'Enter Data'!S18</f>
        <v/>
      </c>
      <c r="N13" s="2" t="str">
        <f t="shared" si="6"/>
        <v/>
      </c>
      <c r="O13" s="2" t="str">
        <f t="shared" si="7"/>
        <v/>
      </c>
      <c r="P13" s="2" t="str">
        <f t="shared" si="8"/>
        <v/>
      </c>
      <c r="Q13" s="8">
        <v>6.7</v>
      </c>
      <c r="R13" s="8" t="e">
        <f t="shared" si="0"/>
        <v>#DIV/0!</v>
      </c>
      <c r="S13" s="8" t="e">
        <f t="shared" si="1"/>
        <v>#DIV/0!</v>
      </c>
      <c r="T13" s="8" t="e">
        <f t="shared" si="2"/>
        <v>#DIV/0!</v>
      </c>
    </row>
    <row r="14" spans="1:20" x14ac:dyDescent="0.25">
      <c r="A14">
        <v>8</v>
      </c>
      <c r="B14" s="18">
        <f>IF('Enter Data'!N19="",0,'Enter Data'!N19)</f>
        <v>0</v>
      </c>
      <c r="C14" s="18">
        <f>IF('Enter Data'!O19="",0,'Enter Data'!O19)</f>
        <v>0</v>
      </c>
      <c r="D14" s="2">
        <f t="shared" si="9"/>
        <v>1</v>
      </c>
      <c r="E14" s="2" t="str">
        <f t="shared" si="10"/>
        <v/>
      </c>
      <c r="F14" s="2" t="str">
        <f t="shared" si="11"/>
        <v/>
      </c>
      <c r="G14" s="2" t="str">
        <f>'Enter Data'!P19</f>
        <v/>
      </c>
      <c r="H14" s="2" t="str">
        <f>'Enter Data'!Q19</f>
        <v/>
      </c>
      <c r="I14" s="2" t="str">
        <f t="shared" si="3"/>
        <v/>
      </c>
      <c r="J14" s="2" t="str">
        <f t="shared" si="4"/>
        <v/>
      </c>
      <c r="K14" s="2" t="str">
        <f t="shared" si="5"/>
        <v/>
      </c>
      <c r="L14" s="2" t="str">
        <f>'Enter Data'!R19</f>
        <v/>
      </c>
      <c r="M14" s="2" t="str">
        <f>'Enter Data'!S19</f>
        <v/>
      </c>
      <c r="N14" s="2" t="str">
        <f t="shared" si="6"/>
        <v/>
      </c>
      <c r="O14" s="2" t="str">
        <f t="shared" si="7"/>
        <v/>
      </c>
      <c r="P14" s="2" t="str">
        <f t="shared" si="8"/>
        <v/>
      </c>
      <c r="Q14" s="8">
        <v>7.3</v>
      </c>
      <c r="R14" s="8" t="e">
        <f t="shared" si="0"/>
        <v>#DIV/0!</v>
      </c>
      <c r="S14" s="8" t="e">
        <f t="shared" si="1"/>
        <v>#DIV/0!</v>
      </c>
      <c r="T14" s="8" t="e">
        <f t="shared" si="2"/>
        <v>#DIV/0!</v>
      </c>
    </row>
    <row r="15" spans="1:20" x14ac:dyDescent="0.25">
      <c r="A15">
        <v>9</v>
      </c>
      <c r="B15" s="18">
        <f>IF('Enter Data'!N20="",0,'Enter Data'!N20)</f>
        <v>0</v>
      </c>
      <c r="C15" s="18">
        <f>IF('Enter Data'!O20="",0,'Enter Data'!O20)</f>
        <v>0</v>
      </c>
      <c r="D15" s="2">
        <f t="shared" si="9"/>
        <v>1</v>
      </c>
      <c r="E15" s="2" t="str">
        <f t="shared" si="10"/>
        <v/>
      </c>
      <c r="F15" s="2" t="str">
        <f t="shared" si="11"/>
        <v/>
      </c>
      <c r="G15" s="2" t="str">
        <f>'Enter Data'!P20</f>
        <v/>
      </c>
      <c r="H15" s="2" t="str">
        <f>'Enter Data'!Q20</f>
        <v/>
      </c>
      <c r="I15" s="2" t="str">
        <f t="shared" si="3"/>
        <v/>
      </c>
      <c r="J15" s="2" t="str">
        <f t="shared" si="4"/>
        <v/>
      </c>
      <c r="K15" s="2" t="str">
        <f t="shared" si="5"/>
        <v/>
      </c>
      <c r="L15" s="2" t="str">
        <f>'Enter Data'!R20</f>
        <v/>
      </c>
      <c r="M15" s="2" t="str">
        <f>'Enter Data'!S20</f>
        <v/>
      </c>
      <c r="N15" s="2" t="str">
        <f t="shared" si="6"/>
        <v/>
      </c>
      <c r="O15" s="2" t="str">
        <f t="shared" si="7"/>
        <v/>
      </c>
      <c r="P15" s="2" t="str">
        <f t="shared" si="8"/>
        <v/>
      </c>
      <c r="Q15" s="8">
        <v>8</v>
      </c>
      <c r="R15" s="8" t="e">
        <f t="shared" si="0"/>
        <v>#DIV/0!</v>
      </c>
      <c r="S15" s="8" t="e">
        <f t="shared" si="1"/>
        <v>#DIV/0!</v>
      </c>
      <c r="T15" s="8" t="e">
        <f t="shared" si="2"/>
        <v>#DIV/0!</v>
      </c>
    </row>
    <row r="16" spans="1:20" x14ac:dyDescent="0.25">
      <c r="A16">
        <v>10</v>
      </c>
      <c r="B16" s="18">
        <f>IF('Enter Data'!N21="",0,'Enter Data'!N21)</f>
        <v>0</v>
      </c>
      <c r="C16" s="18">
        <f>IF('Enter Data'!O21="",0,'Enter Data'!O21)</f>
        <v>0</v>
      </c>
      <c r="D16" s="2">
        <f t="shared" si="9"/>
        <v>1</v>
      </c>
      <c r="E16" s="2" t="str">
        <f t="shared" si="10"/>
        <v/>
      </c>
      <c r="F16" s="2" t="str">
        <f t="shared" si="11"/>
        <v/>
      </c>
      <c r="G16" s="2" t="str">
        <f>'Enter Data'!P21</f>
        <v/>
      </c>
      <c r="H16" s="2" t="str">
        <f>'Enter Data'!Q21</f>
        <v/>
      </c>
      <c r="I16" s="2" t="str">
        <f t="shared" si="3"/>
        <v/>
      </c>
      <c r="J16" s="2" t="str">
        <f t="shared" si="4"/>
        <v/>
      </c>
      <c r="K16" s="2" t="str">
        <f t="shared" si="5"/>
        <v/>
      </c>
      <c r="L16" s="2" t="str">
        <f>'Enter Data'!R21</f>
        <v/>
      </c>
      <c r="M16" s="2" t="str">
        <f>'Enter Data'!S21</f>
        <v/>
      </c>
      <c r="N16" s="2" t="str">
        <f t="shared" si="6"/>
        <v/>
      </c>
      <c r="O16" s="2" t="str">
        <f t="shared" si="7"/>
        <v/>
      </c>
      <c r="P16" s="2" t="str">
        <f t="shared" si="8"/>
        <v/>
      </c>
      <c r="Q16" s="8">
        <v>8.6999999999999993</v>
      </c>
      <c r="R16" s="8" t="e">
        <f t="shared" si="0"/>
        <v>#DIV/0!</v>
      </c>
      <c r="S16" s="8" t="e">
        <f t="shared" si="1"/>
        <v>#DIV/0!</v>
      </c>
      <c r="T16" s="8" t="e">
        <f t="shared" si="2"/>
        <v>#DIV/0!</v>
      </c>
    </row>
    <row r="17" spans="1:20" x14ac:dyDescent="0.25">
      <c r="A17">
        <v>11</v>
      </c>
      <c r="B17" s="18">
        <f>IF('Enter Data'!N22="",0,'Enter Data'!N22)</f>
        <v>0</v>
      </c>
      <c r="C17" s="18">
        <f>IF('Enter Data'!O22="",0,'Enter Data'!O22)</f>
        <v>0</v>
      </c>
      <c r="D17" s="2">
        <f t="shared" si="9"/>
        <v>1</v>
      </c>
      <c r="E17" s="2" t="str">
        <f t="shared" si="10"/>
        <v/>
      </c>
      <c r="F17" s="2" t="str">
        <f t="shared" si="11"/>
        <v/>
      </c>
      <c r="G17" s="2" t="str">
        <f>'Enter Data'!P22</f>
        <v/>
      </c>
      <c r="H17" s="2" t="str">
        <f>'Enter Data'!Q22</f>
        <v/>
      </c>
      <c r="I17" s="2" t="str">
        <f t="shared" si="3"/>
        <v/>
      </c>
      <c r="J17" s="2" t="str">
        <f t="shared" si="4"/>
        <v/>
      </c>
      <c r="K17" s="2" t="str">
        <f t="shared" si="5"/>
        <v/>
      </c>
      <c r="L17" s="2" t="str">
        <f>'Enter Data'!R22</f>
        <v/>
      </c>
      <c r="M17" s="2" t="str">
        <f>'Enter Data'!S22</f>
        <v/>
      </c>
      <c r="N17" s="2" t="str">
        <f t="shared" si="6"/>
        <v/>
      </c>
      <c r="O17" s="2" t="str">
        <f t="shared" si="7"/>
        <v/>
      </c>
      <c r="P17" s="2" t="str">
        <f t="shared" si="8"/>
        <v/>
      </c>
      <c r="Q17" s="8">
        <v>9.5</v>
      </c>
      <c r="R17" s="8" t="e">
        <f t="shared" si="0"/>
        <v>#DIV/0!</v>
      </c>
      <c r="S17" s="8" t="e">
        <f t="shared" si="1"/>
        <v>#DIV/0!</v>
      </c>
      <c r="T17" s="8" t="e">
        <f t="shared" si="2"/>
        <v>#DIV/0!</v>
      </c>
    </row>
    <row r="18" spans="1:20" x14ac:dyDescent="0.25">
      <c r="A18">
        <v>12</v>
      </c>
      <c r="B18" s="18">
        <f>IF('Enter Data'!N23="",0,'Enter Data'!N23)</f>
        <v>0</v>
      </c>
      <c r="C18" s="18">
        <f>IF('Enter Data'!O23="",0,'Enter Data'!O23)</f>
        <v>0</v>
      </c>
      <c r="D18" s="2">
        <f t="shared" si="9"/>
        <v>1</v>
      </c>
      <c r="E18" s="2" t="str">
        <f t="shared" si="10"/>
        <v/>
      </c>
      <c r="F18" s="2" t="str">
        <f t="shared" si="11"/>
        <v/>
      </c>
      <c r="G18" s="2" t="str">
        <f>'Enter Data'!P23</f>
        <v/>
      </c>
      <c r="H18" s="2" t="str">
        <f>'Enter Data'!Q23</f>
        <v/>
      </c>
      <c r="I18" s="2" t="str">
        <f t="shared" si="3"/>
        <v/>
      </c>
      <c r="J18" s="2" t="str">
        <f t="shared" si="4"/>
        <v/>
      </c>
      <c r="K18" s="2" t="str">
        <f t="shared" si="5"/>
        <v/>
      </c>
      <c r="L18" s="2" t="str">
        <f>'Enter Data'!R23</f>
        <v/>
      </c>
      <c r="M18" s="2" t="str">
        <f>'Enter Data'!S23</f>
        <v/>
      </c>
      <c r="N18" s="2" t="str">
        <f t="shared" si="6"/>
        <v/>
      </c>
      <c r="O18" s="2" t="str">
        <f t="shared" si="7"/>
        <v/>
      </c>
      <c r="P18" s="2" t="str">
        <f t="shared" si="8"/>
        <v/>
      </c>
      <c r="Q18" s="8">
        <v>10.4</v>
      </c>
      <c r="R18" s="8" t="e">
        <f t="shared" si="0"/>
        <v>#DIV/0!</v>
      </c>
      <c r="S18" s="8" t="e">
        <f t="shared" si="1"/>
        <v>#DIV/0!</v>
      </c>
      <c r="T18" s="8" t="e">
        <f t="shared" si="2"/>
        <v>#DIV/0!</v>
      </c>
    </row>
    <row r="19" spans="1:20" x14ac:dyDescent="0.25">
      <c r="A19">
        <v>13</v>
      </c>
      <c r="B19" s="18">
        <f>IF('Enter Data'!N24="",0,'Enter Data'!N24)</f>
        <v>0</v>
      </c>
      <c r="C19" s="18">
        <f>IF('Enter Data'!O24="",0,'Enter Data'!O24)</f>
        <v>0</v>
      </c>
      <c r="D19" s="2">
        <f t="shared" si="9"/>
        <v>1</v>
      </c>
      <c r="E19" s="2" t="str">
        <f t="shared" si="10"/>
        <v/>
      </c>
      <c r="F19" s="2" t="str">
        <f t="shared" si="11"/>
        <v/>
      </c>
      <c r="G19" s="2" t="str">
        <f>'Enter Data'!P24</f>
        <v/>
      </c>
      <c r="H19" s="2" t="str">
        <f>'Enter Data'!Q24</f>
        <v/>
      </c>
      <c r="I19" s="2" t="str">
        <f t="shared" si="3"/>
        <v/>
      </c>
      <c r="J19" s="2" t="str">
        <f t="shared" si="4"/>
        <v/>
      </c>
      <c r="K19" s="2" t="str">
        <f t="shared" si="5"/>
        <v/>
      </c>
      <c r="L19" s="2" t="str">
        <f>'Enter Data'!R24</f>
        <v/>
      </c>
      <c r="M19" s="2" t="str">
        <f>'Enter Data'!S24</f>
        <v/>
      </c>
      <c r="N19" s="2" t="str">
        <f t="shared" si="6"/>
        <v/>
      </c>
      <c r="O19" s="2" t="str">
        <f t="shared" si="7"/>
        <v/>
      </c>
      <c r="P19" s="2" t="str">
        <f t="shared" si="8"/>
        <v/>
      </c>
      <c r="Q19" s="8">
        <v>11.3</v>
      </c>
      <c r="R19" s="8" t="e">
        <f t="shared" si="0"/>
        <v>#DIV/0!</v>
      </c>
      <c r="S19" s="8" t="e">
        <f t="shared" si="1"/>
        <v>#DIV/0!</v>
      </c>
      <c r="T19" s="8" t="e">
        <f t="shared" si="2"/>
        <v>#DIV/0!</v>
      </c>
    </row>
    <row r="20" spans="1:20" x14ac:dyDescent="0.25">
      <c r="A20">
        <v>14</v>
      </c>
      <c r="B20" s="18">
        <f>IF('Enter Data'!N25="",0,'Enter Data'!N25)</f>
        <v>0</v>
      </c>
      <c r="C20" s="18">
        <f>IF('Enter Data'!O25="",0,'Enter Data'!O25)</f>
        <v>0</v>
      </c>
      <c r="D20" s="2">
        <f t="shared" si="9"/>
        <v>1</v>
      </c>
      <c r="E20" s="2" t="str">
        <f t="shared" si="10"/>
        <v/>
      </c>
      <c r="F20" s="2" t="str">
        <f t="shared" si="11"/>
        <v/>
      </c>
      <c r="G20" s="2" t="str">
        <f>'Enter Data'!P25</f>
        <v/>
      </c>
      <c r="H20" s="2" t="str">
        <f>'Enter Data'!Q25</f>
        <v/>
      </c>
      <c r="I20" s="2" t="str">
        <f t="shared" si="3"/>
        <v/>
      </c>
      <c r="J20" s="2" t="str">
        <f t="shared" si="4"/>
        <v/>
      </c>
      <c r="K20" s="2" t="str">
        <f t="shared" si="5"/>
        <v/>
      </c>
      <c r="L20" s="2" t="str">
        <f>'Enter Data'!R25</f>
        <v/>
      </c>
      <c r="M20" s="2" t="str">
        <f>'Enter Data'!S25</f>
        <v/>
      </c>
      <c r="N20" s="2" t="str">
        <f t="shared" si="6"/>
        <v/>
      </c>
      <c r="O20" s="2" t="str">
        <f t="shared" si="7"/>
        <v/>
      </c>
      <c r="P20" s="2" t="str">
        <f t="shared" si="8"/>
        <v/>
      </c>
      <c r="Q20" s="8">
        <v>12.3</v>
      </c>
      <c r="R20" s="8" t="e">
        <f t="shared" si="0"/>
        <v>#DIV/0!</v>
      </c>
      <c r="S20" s="8" t="e">
        <f t="shared" si="1"/>
        <v>#DIV/0!</v>
      </c>
      <c r="T20" s="8" t="e">
        <f t="shared" si="2"/>
        <v>#DIV/0!</v>
      </c>
    </row>
    <row r="21" spans="1:20" x14ac:dyDescent="0.25">
      <c r="A21">
        <v>15</v>
      </c>
      <c r="B21" s="18">
        <f>IF('Enter Data'!N26="",0,'Enter Data'!N26)</f>
        <v>0</v>
      </c>
      <c r="C21" s="18">
        <f>IF('Enter Data'!O26="",0,'Enter Data'!O26)</f>
        <v>0</v>
      </c>
      <c r="D21" s="2">
        <f t="shared" si="9"/>
        <v>1</v>
      </c>
      <c r="E21" s="2" t="str">
        <f t="shared" si="10"/>
        <v/>
      </c>
      <c r="F21" s="2" t="str">
        <f t="shared" si="11"/>
        <v/>
      </c>
      <c r="G21" s="2" t="str">
        <f>'Enter Data'!P26</f>
        <v/>
      </c>
      <c r="H21" s="2" t="str">
        <f>'Enter Data'!Q26</f>
        <v/>
      </c>
      <c r="I21" s="2" t="str">
        <f t="shared" si="3"/>
        <v/>
      </c>
      <c r="J21" s="2" t="str">
        <f t="shared" si="4"/>
        <v/>
      </c>
      <c r="K21" s="2" t="str">
        <f t="shared" si="5"/>
        <v/>
      </c>
      <c r="L21" s="2" t="str">
        <f>'Enter Data'!R26</f>
        <v/>
      </c>
      <c r="M21" s="2" t="str">
        <f>'Enter Data'!S26</f>
        <v/>
      </c>
      <c r="N21" s="2" t="str">
        <f t="shared" si="6"/>
        <v/>
      </c>
      <c r="O21" s="2" t="str">
        <f t="shared" si="7"/>
        <v/>
      </c>
      <c r="P21" s="2" t="str">
        <f t="shared" si="8"/>
        <v/>
      </c>
      <c r="Q21" s="8">
        <v>13.5</v>
      </c>
      <c r="R21" s="8" t="e">
        <f t="shared" si="0"/>
        <v>#DIV/0!</v>
      </c>
      <c r="S21" s="8" t="e">
        <f t="shared" si="1"/>
        <v>#DIV/0!</v>
      </c>
      <c r="T21" s="8" t="e">
        <f t="shared" si="2"/>
        <v>#DIV/0!</v>
      </c>
    </row>
    <row r="22" spans="1:20" x14ac:dyDescent="0.25">
      <c r="A22">
        <v>16</v>
      </c>
      <c r="B22" s="18">
        <f>IF('Enter Data'!N27="",0,'Enter Data'!N27)</f>
        <v>0</v>
      </c>
      <c r="C22" s="18">
        <f>IF('Enter Data'!O27="",0,'Enter Data'!O27)</f>
        <v>0</v>
      </c>
      <c r="D22" s="2">
        <f t="shared" si="9"/>
        <v>1</v>
      </c>
      <c r="E22" s="2" t="str">
        <f t="shared" si="10"/>
        <v/>
      </c>
      <c r="F22" s="2" t="str">
        <f t="shared" si="11"/>
        <v/>
      </c>
      <c r="G22" s="2" t="str">
        <f>'Enter Data'!P27</f>
        <v/>
      </c>
      <c r="H22" s="2" t="str">
        <f>'Enter Data'!Q27</f>
        <v/>
      </c>
      <c r="I22" s="2" t="str">
        <f t="shared" si="3"/>
        <v/>
      </c>
      <c r="J22" s="2" t="str">
        <f t="shared" si="4"/>
        <v/>
      </c>
      <c r="K22" s="2" t="str">
        <f t="shared" si="5"/>
        <v/>
      </c>
      <c r="L22" s="2" t="str">
        <f>'Enter Data'!R27</f>
        <v/>
      </c>
      <c r="M22" s="2" t="str">
        <f>'Enter Data'!S27</f>
        <v/>
      </c>
      <c r="N22" s="2" t="str">
        <f t="shared" si="6"/>
        <v/>
      </c>
      <c r="O22" s="2" t="str">
        <f t="shared" si="7"/>
        <v/>
      </c>
      <c r="P22" s="2" t="str">
        <f t="shared" si="8"/>
        <v/>
      </c>
      <c r="Q22" s="8">
        <v>14.7</v>
      </c>
      <c r="R22" s="8" t="e">
        <f t="shared" si="0"/>
        <v>#DIV/0!</v>
      </c>
      <c r="S22" s="8" t="e">
        <f t="shared" si="1"/>
        <v>#DIV/0!</v>
      </c>
      <c r="T22" s="8" t="e">
        <f t="shared" si="2"/>
        <v>#DIV/0!</v>
      </c>
    </row>
    <row r="23" spans="1:20" x14ac:dyDescent="0.25">
      <c r="A23">
        <v>17</v>
      </c>
      <c r="B23" s="18">
        <f>IF('Enter Data'!N28="",0,'Enter Data'!N28)</f>
        <v>0</v>
      </c>
      <c r="C23" s="18">
        <f>IF('Enter Data'!O28="",0,'Enter Data'!O28)</f>
        <v>0</v>
      </c>
      <c r="D23" s="2">
        <f t="shared" si="9"/>
        <v>1</v>
      </c>
      <c r="E23" s="2" t="str">
        <f t="shared" si="10"/>
        <v/>
      </c>
      <c r="F23" s="2" t="str">
        <f t="shared" si="11"/>
        <v/>
      </c>
      <c r="G23" s="2" t="str">
        <f>'Enter Data'!P28</f>
        <v/>
      </c>
      <c r="H23" s="2" t="str">
        <f>'Enter Data'!Q28</f>
        <v/>
      </c>
      <c r="I23" s="2" t="str">
        <f t="shared" si="3"/>
        <v/>
      </c>
      <c r="J23" s="2" t="str">
        <f t="shared" si="4"/>
        <v/>
      </c>
      <c r="K23" s="2" t="str">
        <f t="shared" si="5"/>
        <v/>
      </c>
      <c r="L23" s="2" t="str">
        <f>'Enter Data'!R28</f>
        <v/>
      </c>
      <c r="M23" s="2" t="str">
        <f>'Enter Data'!S28</f>
        <v/>
      </c>
      <c r="N23" s="2" t="str">
        <f t="shared" si="6"/>
        <v/>
      </c>
      <c r="O23" s="2" t="str">
        <f t="shared" si="7"/>
        <v/>
      </c>
      <c r="P23" s="2" t="str">
        <f t="shared" si="8"/>
        <v/>
      </c>
      <c r="Q23" s="8">
        <v>16</v>
      </c>
      <c r="R23" s="8" t="e">
        <f t="shared" si="0"/>
        <v>#DIV/0!</v>
      </c>
      <c r="S23" s="8" t="e">
        <f t="shared" si="1"/>
        <v>#DIV/0!</v>
      </c>
      <c r="T23" s="8" t="e">
        <f t="shared" si="2"/>
        <v>#DIV/0!</v>
      </c>
    </row>
    <row r="24" spans="1:20" x14ac:dyDescent="0.25">
      <c r="A24">
        <v>18</v>
      </c>
      <c r="B24" s="18">
        <f>IF('Enter Data'!N29="",0,'Enter Data'!N29)</f>
        <v>0</v>
      </c>
      <c r="C24" s="18">
        <f>IF('Enter Data'!O29="",0,'Enter Data'!O29)</f>
        <v>0</v>
      </c>
      <c r="D24" s="2">
        <f t="shared" si="9"/>
        <v>1</v>
      </c>
      <c r="E24" s="2" t="str">
        <f t="shared" si="10"/>
        <v/>
      </c>
      <c r="F24" s="2" t="str">
        <f t="shared" si="11"/>
        <v/>
      </c>
      <c r="G24" s="2" t="str">
        <f>'Enter Data'!P29</f>
        <v/>
      </c>
      <c r="H24" s="2" t="str">
        <f>'Enter Data'!Q29</f>
        <v/>
      </c>
      <c r="I24" s="2" t="str">
        <f t="shared" si="3"/>
        <v/>
      </c>
      <c r="J24" s="2" t="str">
        <f t="shared" si="4"/>
        <v/>
      </c>
      <c r="K24" s="2" t="str">
        <f t="shared" si="5"/>
        <v/>
      </c>
      <c r="L24" s="2" t="str">
        <f>'Enter Data'!R29</f>
        <v/>
      </c>
      <c r="M24" s="2" t="str">
        <f>'Enter Data'!S29</f>
        <v/>
      </c>
      <c r="N24" s="2" t="str">
        <f t="shared" si="6"/>
        <v/>
      </c>
      <c r="O24" s="2" t="str">
        <f t="shared" si="7"/>
        <v/>
      </c>
      <c r="P24" s="2" t="str">
        <f t="shared" si="8"/>
        <v/>
      </c>
      <c r="Q24" s="8">
        <v>17.399999999999999</v>
      </c>
      <c r="R24" s="8" t="e">
        <f t="shared" si="0"/>
        <v>#DIV/0!</v>
      </c>
      <c r="S24" s="8" t="e">
        <f t="shared" si="1"/>
        <v>#DIV/0!</v>
      </c>
      <c r="T24" s="8" t="e">
        <f t="shared" si="2"/>
        <v>#DIV/0!</v>
      </c>
    </row>
    <row r="25" spans="1:20" x14ac:dyDescent="0.25">
      <c r="A25">
        <v>19</v>
      </c>
      <c r="B25" s="18">
        <f>IF('Enter Data'!N30="",0,'Enter Data'!N30)</f>
        <v>0</v>
      </c>
      <c r="C25" s="18">
        <f>IF('Enter Data'!O30="",0,'Enter Data'!O30)</f>
        <v>0</v>
      </c>
      <c r="D25" s="2">
        <f t="shared" si="9"/>
        <v>1</v>
      </c>
      <c r="E25" s="2" t="str">
        <f t="shared" si="10"/>
        <v/>
      </c>
      <c r="F25" s="2" t="str">
        <f t="shared" si="11"/>
        <v/>
      </c>
      <c r="G25" s="2" t="str">
        <f>'Enter Data'!P30</f>
        <v/>
      </c>
      <c r="H25" s="2" t="str">
        <f>'Enter Data'!Q30</f>
        <v/>
      </c>
      <c r="I25" s="2" t="str">
        <f t="shared" si="3"/>
        <v/>
      </c>
      <c r="J25" s="2" t="str">
        <f t="shared" si="4"/>
        <v/>
      </c>
      <c r="K25" s="2" t="str">
        <f t="shared" si="5"/>
        <v/>
      </c>
      <c r="L25" s="2" t="str">
        <f>'Enter Data'!R30</f>
        <v/>
      </c>
      <c r="M25" s="2" t="str">
        <f>'Enter Data'!S30</f>
        <v/>
      </c>
      <c r="N25" s="2" t="str">
        <f t="shared" si="6"/>
        <v/>
      </c>
      <c r="O25" s="2" t="str">
        <f t="shared" si="7"/>
        <v/>
      </c>
      <c r="P25" s="2" t="str">
        <f t="shared" si="8"/>
        <v/>
      </c>
      <c r="Q25" s="8">
        <v>19</v>
      </c>
      <c r="R25" s="8" t="e">
        <f t="shared" si="0"/>
        <v>#DIV/0!</v>
      </c>
      <c r="S25" s="8" t="e">
        <f t="shared" si="1"/>
        <v>#DIV/0!</v>
      </c>
      <c r="T25" s="8" t="e">
        <f t="shared" si="2"/>
        <v>#DIV/0!</v>
      </c>
    </row>
    <row r="26" spans="1:20" x14ac:dyDescent="0.25">
      <c r="A26">
        <v>20</v>
      </c>
      <c r="B26" s="18">
        <f>IF('Enter Data'!N31="",0,'Enter Data'!N31)</f>
        <v>0</v>
      </c>
      <c r="C26" s="18">
        <f>IF('Enter Data'!O31="",0,'Enter Data'!O31)</f>
        <v>0</v>
      </c>
      <c r="D26" s="2">
        <f t="shared" si="9"/>
        <v>1</v>
      </c>
      <c r="E26" s="2" t="str">
        <f t="shared" si="10"/>
        <v/>
      </c>
      <c r="F26" s="2" t="str">
        <f t="shared" si="11"/>
        <v/>
      </c>
      <c r="G26" s="2" t="str">
        <f>'Enter Data'!P31</f>
        <v/>
      </c>
      <c r="H26" s="2" t="str">
        <f>'Enter Data'!Q31</f>
        <v/>
      </c>
      <c r="I26" s="2" t="str">
        <f t="shared" si="3"/>
        <v/>
      </c>
      <c r="J26" s="2" t="str">
        <f t="shared" si="4"/>
        <v/>
      </c>
      <c r="K26" s="2" t="str">
        <f t="shared" si="5"/>
        <v/>
      </c>
      <c r="L26" s="2" t="str">
        <f>'Enter Data'!R31</f>
        <v/>
      </c>
      <c r="M26" s="2" t="str">
        <f>'Enter Data'!S31</f>
        <v/>
      </c>
      <c r="N26" s="2" t="str">
        <f t="shared" si="6"/>
        <v/>
      </c>
      <c r="O26" s="2" t="str">
        <f t="shared" si="7"/>
        <v/>
      </c>
      <c r="P26" s="2" t="str">
        <f t="shared" si="8"/>
        <v/>
      </c>
      <c r="Q26" s="8">
        <v>20.7</v>
      </c>
      <c r="R26" s="8" t="e">
        <f t="shared" si="0"/>
        <v>#DIV/0!</v>
      </c>
      <c r="S26" s="8" t="e">
        <f t="shared" si="1"/>
        <v>#DIV/0!</v>
      </c>
      <c r="T26" s="8" t="e">
        <f t="shared" si="2"/>
        <v>#DIV/0!</v>
      </c>
    </row>
    <row r="27" spans="1:20" x14ac:dyDescent="0.25">
      <c r="A27">
        <v>21</v>
      </c>
      <c r="B27" s="18">
        <f>IF('Enter Data'!N32="",0,'Enter Data'!N32)</f>
        <v>0</v>
      </c>
      <c r="C27" s="18">
        <f>IF('Enter Data'!O32="",0,'Enter Data'!O32)</f>
        <v>0</v>
      </c>
      <c r="D27" s="2">
        <f t="shared" si="9"/>
        <v>1</v>
      </c>
      <c r="E27" s="2" t="str">
        <f t="shared" si="10"/>
        <v/>
      </c>
      <c r="F27" s="2" t="str">
        <f t="shared" si="11"/>
        <v/>
      </c>
      <c r="G27" s="2" t="str">
        <f>'Enter Data'!P32</f>
        <v/>
      </c>
      <c r="H27" s="2" t="str">
        <f>'Enter Data'!Q32</f>
        <v/>
      </c>
      <c r="I27" s="2" t="str">
        <f t="shared" si="3"/>
        <v/>
      </c>
      <c r="J27" s="2" t="str">
        <f t="shared" si="4"/>
        <v/>
      </c>
      <c r="K27" s="2" t="str">
        <f t="shared" si="5"/>
        <v/>
      </c>
      <c r="L27" s="2" t="str">
        <f>'Enter Data'!R32</f>
        <v/>
      </c>
      <c r="M27" s="2" t="str">
        <f>'Enter Data'!S32</f>
        <v/>
      </c>
      <c r="N27" s="2" t="str">
        <f t="shared" si="6"/>
        <v/>
      </c>
      <c r="O27" s="2" t="str">
        <f t="shared" si="7"/>
        <v/>
      </c>
      <c r="P27" s="2" t="str">
        <f t="shared" si="8"/>
        <v/>
      </c>
      <c r="Q27" s="8">
        <v>22.6</v>
      </c>
      <c r="R27" s="8" t="e">
        <f t="shared" si="0"/>
        <v>#DIV/0!</v>
      </c>
      <c r="S27" s="8" t="e">
        <f t="shared" si="1"/>
        <v>#DIV/0!</v>
      </c>
      <c r="T27" s="8" t="e">
        <f t="shared" si="2"/>
        <v>#DIV/0!</v>
      </c>
    </row>
    <row r="28" spans="1:20" x14ac:dyDescent="0.25">
      <c r="A28">
        <v>22</v>
      </c>
      <c r="B28" s="18">
        <f>IF('Enter Data'!N33="",0,'Enter Data'!N33)</f>
        <v>0</v>
      </c>
      <c r="C28" s="18">
        <f>IF('Enter Data'!O33="",0,'Enter Data'!O33)</f>
        <v>0</v>
      </c>
      <c r="D28" s="2">
        <f t="shared" si="9"/>
        <v>1</v>
      </c>
      <c r="E28" s="2" t="str">
        <f t="shared" si="10"/>
        <v/>
      </c>
      <c r="F28" s="2" t="str">
        <f t="shared" si="11"/>
        <v/>
      </c>
      <c r="G28" s="2" t="str">
        <f>'Enter Data'!P33</f>
        <v/>
      </c>
      <c r="H28" s="2" t="str">
        <f>'Enter Data'!Q33</f>
        <v/>
      </c>
      <c r="I28" s="2" t="str">
        <f t="shared" si="3"/>
        <v/>
      </c>
      <c r="J28" s="2" t="str">
        <f t="shared" si="4"/>
        <v/>
      </c>
      <c r="K28" s="2" t="str">
        <f t="shared" si="5"/>
        <v/>
      </c>
      <c r="L28" s="2" t="str">
        <f>'Enter Data'!R33</f>
        <v/>
      </c>
      <c r="M28" s="2" t="str">
        <f>'Enter Data'!S33</f>
        <v/>
      </c>
      <c r="N28" s="2" t="str">
        <f t="shared" si="6"/>
        <v/>
      </c>
      <c r="O28" s="2" t="str">
        <f t="shared" si="7"/>
        <v/>
      </c>
      <c r="P28" s="2" t="str">
        <f t="shared" si="8"/>
        <v/>
      </c>
      <c r="Q28" s="8">
        <v>24.7</v>
      </c>
      <c r="R28" s="8" t="e">
        <f t="shared" si="0"/>
        <v>#DIV/0!</v>
      </c>
      <c r="S28" s="8" t="e">
        <f t="shared" si="1"/>
        <v>#DIV/0!</v>
      </c>
      <c r="T28" s="8" t="e">
        <f t="shared" si="2"/>
        <v>#DIV/0!</v>
      </c>
    </row>
    <row r="29" spans="1:20" x14ac:dyDescent="0.25">
      <c r="A29">
        <v>23</v>
      </c>
      <c r="B29" s="18">
        <f>IF('Enter Data'!N34="",0,'Enter Data'!N34)</f>
        <v>0</v>
      </c>
      <c r="C29" s="18">
        <f>IF('Enter Data'!O34="",0,'Enter Data'!O34)</f>
        <v>0</v>
      </c>
      <c r="D29" s="2">
        <f t="shared" si="9"/>
        <v>1</v>
      </c>
      <c r="E29" s="2" t="str">
        <f t="shared" si="10"/>
        <v/>
      </c>
      <c r="F29" s="2" t="str">
        <f t="shared" si="11"/>
        <v/>
      </c>
      <c r="G29" s="2" t="str">
        <f>'Enter Data'!P34</f>
        <v/>
      </c>
      <c r="H29" s="2" t="str">
        <f>'Enter Data'!Q34</f>
        <v/>
      </c>
      <c r="I29" s="2" t="str">
        <f t="shared" si="3"/>
        <v/>
      </c>
      <c r="J29" s="2" t="str">
        <f t="shared" si="4"/>
        <v/>
      </c>
      <c r="K29" s="2" t="str">
        <f t="shared" si="5"/>
        <v/>
      </c>
      <c r="L29" s="2" t="str">
        <f>'Enter Data'!R34</f>
        <v/>
      </c>
      <c r="M29" s="2" t="str">
        <f>'Enter Data'!S34</f>
        <v/>
      </c>
      <c r="N29" s="2" t="str">
        <f t="shared" si="6"/>
        <v/>
      </c>
      <c r="O29" s="2" t="str">
        <f t="shared" si="7"/>
        <v/>
      </c>
      <c r="P29" s="2" t="str">
        <f t="shared" si="8"/>
        <v/>
      </c>
      <c r="Q29" s="8">
        <v>26.9</v>
      </c>
      <c r="R29" s="8" t="e">
        <f t="shared" si="0"/>
        <v>#DIV/0!</v>
      </c>
      <c r="S29" s="8" t="e">
        <f t="shared" si="1"/>
        <v>#DIV/0!</v>
      </c>
      <c r="T29" s="8" t="e">
        <f t="shared" si="2"/>
        <v>#DIV/0!</v>
      </c>
    </row>
    <row r="30" spans="1:20" x14ac:dyDescent="0.25">
      <c r="A30">
        <v>24</v>
      </c>
      <c r="B30" s="18">
        <f>IF('Enter Data'!N35="",0,'Enter Data'!N35)</f>
        <v>0</v>
      </c>
      <c r="C30" s="18">
        <f>IF('Enter Data'!O35="",0,'Enter Data'!O35)</f>
        <v>0</v>
      </c>
      <c r="D30" s="2">
        <f t="shared" si="9"/>
        <v>1</v>
      </c>
      <c r="E30" s="2" t="str">
        <f t="shared" si="10"/>
        <v/>
      </c>
      <c r="F30" s="2" t="str">
        <f t="shared" si="11"/>
        <v/>
      </c>
      <c r="G30" s="2" t="str">
        <f>'Enter Data'!P35</f>
        <v/>
      </c>
      <c r="H30" s="2" t="str">
        <f>'Enter Data'!Q35</f>
        <v/>
      </c>
      <c r="I30" s="2" t="str">
        <f t="shared" si="3"/>
        <v/>
      </c>
      <c r="J30" s="2" t="str">
        <f t="shared" si="4"/>
        <v/>
      </c>
      <c r="K30" s="2" t="str">
        <f t="shared" si="5"/>
        <v/>
      </c>
      <c r="L30" s="2" t="str">
        <f>'Enter Data'!R35</f>
        <v/>
      </c>
      <c r="M30" s="2" t="str">
        <f>'Enter Data'!S35</f>
        <v/>
      </c>
      <c r="N30" s="2" t="str">
        <f t="shared" si="6"/>
        <v/>
      </c>
      <c r="O30" s="2" t="str">
        <f t="shared" si="7"/>
        <v/>
      </c>
      <c r="P30" s="2" t="str">
        <f t="shared" si="8"/>
        <v/>
      </c>
      <c r="Q30" s="8">
        <v>29.3</v>
      </c>
      <c r="R30" s="8" t="e">
        <f t="shared" si="0"/>
        <v>#DIV/0!</v>
      </c>
      <c r="S30" s="8" t="e">
        <f t="shared" si="1"/>
        <v>#DIV/0!</v>
      </c>
      <c r="T30" s="8" t="e">
        <f t="shared" si="2"/>
        <v>#DIV/0!</v>
      </c>
    </row>
    <row r="31" spans="1:20" x14ac:dyDescent="0.25">
      <c r="A31">
        <v>25</v>
      </c>
      <c r="B31" s="18">
        <f>IF('Enter Data'!N36="",0,'Enter Data'!N36)</f>
        <v>0</v>
      </c>
      <c r="C31" s="18">
        <f>IF('Enter Data'!O36="",0,'Enter Data'!O36)</f>
        <v>0</v>
      </c>
      <c r="D31" s="2">
        <f t="shared" si="9"/>
        <v>1</v>
      </c>
      <c r="E31" s="2" t="str">
        <f t="shared" si="10"/>
        <v/>
      </c>
      <c r="F31" s="2" t="str">
        <f t="shared" si="11"/>
        <v/>
      </c>
      <c r="G31" s="2" t="str">
        <f>'Enter Data'!P36</f>
        <v/>
      </c>
      <c r="H31" s="2" t="str">
        <f>'Enter Data'!Q36</f>
        <v/>
      </c>
      <c r="I31" s="2" t="str">
        <f t="shared" si="3"/>
        <v/>
      </c>
      <c r="J31" s="2" t="str">
        <f t="shared" si="4"/>
        <v/>
      </c>
      <c r="K31" s="2" t="str">
        <f t="shared" si="5"/>
        <v/>
      </c>
      <c r="L31" s="2" t="str">
        <f>'Enter Data'!R36</f>
        <v/>
      </c>
      <c r="M31" s="2" t="str">
        <f>'Enter Data'!S36</f>
        <v/>
      </c>
      <c r="N31" s="2" t="str">
        <f t="shared" si="6"/>
        <v/>
      </c>
      <c r="O31" s="2" t="str">
        <f t="shared" si="7"/>
        <v/>
      </c>
      <c r="P31" s="2" t="str">
        <f t="shared" si="8"/>
        <v/>
      </c>
      <c r="Q31" s="8">
        <v>32</v>
      </c>
      <c r="R31" s="8" t="e">
        <f t="shared" si="0"/>
        <v>#DIV/0!</v>
      </c>
      <c r="S31" s="8" t="e">
        <f t="shared" si="1"/>
        <v>#DIV/0!</v>
      </c>
      <c r="T31" s="8" t="e">
        <f t="shared" si="2"/>
        <v>#DIV/0!</v>
      </c>
    </row>
    <row r="32" spans="1:20" x14ac:dyDescent="0.25">
      <c r="A32">
        <v>26</v>
      </c>
      <c r="B32" s="18">
        <f>IF('Enter Data'!N37="",0,'Enter Data'!N37)</f>
        <v>0</v>
      </c>
      <c r="C32" s="18">
        <f>IF('Enter Data'!O37="",0,'Enter Data'!O37)</f>
        <v>0</v>
      </c>
      <c r="D32" s="2">
        <f t="shared" si="9"/>
        <v>1</v>
      </c>
      <c r="E32" s="2" t="str">
        <f t="shared" si="10"/>
        <v/>
      </c>
      <c r="F32" s="2" t="str">
        <f t="shared" si="11"/>
        <v/>
      </c>
      <c r="G32" s="2" t="str">
        <f>'Enter Data'!P37</f>
        <v/>
      </c>
      <c r="H32" s="2" t="str">
        <f>'Enter Data'!Q37</f>
        <v/>
      </c>
      <c r="I32" s="2" t="str">
        <f t="shared" si="3"/>
        <v/>
      </c>
      <c r="J32" s="2" t="str">
        <f t="shared" si="4"/>
        <v/>
      </c>
      <c r="K32" s="2" t="str">
        <f t="shared" si="5"/>
        <v/>
      </c>
      <c r="L32" s="2" t="str">
        <f>'Enter Data'!R37</f>
        <v/>
      </c>
      <c r="M32" s="2" t="str">
        <f>'Enter Data'!S37</f>
        <v/>
      </c>
      <c r="N32" s="2" t="str">
        <f t="shared" si="6"/>
        <v/>
      </c>
      <c r="O32" s="2" t="str">
        <f t="shared" si="7"/>
        <v/>
      </c>
      <c r="P32" s="2" t="str">
        <f t="shared" si="8"/>
        <v/>
      </c>
      <c r="Q32" s="8">
        <v>34.9</v>
      </c>
      <c r="R32" s="8" t="e">
        <f t="shared" si="0"/>
        <v>#DIV/0!</v>
      </c>
      <c r="S32" s="8" t="e">
        <f t="shared" si="1"/>
        <v>#DIV/0!</v>
      </c>
      <c r="T32" s="8" t="e">
        <f t="shared" si="2"/>
        <v>#DIV/0!</v>
      </c>
    </row>
    <row r="33" spans="1:20" x14ac:dyDescent="0.25">
      <c r="A33">
        <v>27</v>
      </c>
      <c r="B33" s="18">
        <f>IF('Enter Data'!N38="",0,'Enter Data'!N38)</f>
        <v>0</v>
      </c>
      <c r="C33" s="18">
        <f>IF('Enter Data'!O38="",0,'Enter Data'!O38)</f>
        <v>0</v>
      </c>
      <c r="D33" s="2">
        <f t="shared" si="9"/>
        <v>1</v>
      </c>
      <c r="E33" s="2" t="str">
        <f t="shared" si="10"/>
        <v/>
      </c>
      <c r="F33" s="2" t="str">
        <f t="shared" si="11"/>
        <v/>
      </c>
      <c r="G33" s="2" t="str">
        <f>'Enter Data'!P38</f>
        <v/>
      </c>
      <c r="H33" s="2" t="str">
        <f>'Enter Data'!Q38</f>
        <v/>
      </c>
      <c r="I33" s="2" t="str">
        <f t="shared" si="3"/>
        <v/>
      </c>
      <c r="J33" s="2" t="str">
        <f t="shared" si="4"/>
        <v/>
      </c>
      <c r="K33" s="2" t="str">
        <f t="shared" si="5"/>
        <v/>
      </c>
      <c r="L33" s="2" t="str">
        <f>'Enter Data'!R38</f>
        <v/>
      </c>
      <c r="M33" s="2" t="str">
        <f>'Enter Data'!S38</f>
        <v/>
      </c>
      <c r="N33" s="2" t="str">
        <f t="shared" si="6"/>
        <v/>
      </c>
      <c r="O33" s="2" t="str">
        <f t="shared" si="7"/>
        <v/>
      </c>
      <c r="P33" s="2" t="str">
        <f t="shared" si="8"/>
        <v/>
      </c>
      <c r="Q33" s="8">
        <v>38.1</v>
      </c>
      <c r="R33" s="8" t="e">
        <f t="shared" si="0"/>
        <v>#DIV/0!</v>
      </c>
      <c r="S33" s="8" t="e">
        <f t="shared" si="1"/>
        <v>#DIV/0!</v>
      </c>
      <c r="T33" s="8" t="e">
        <f t="shared" si="2"/>
        <v>#DIV/0!</v>
      </c>
    </row>
    <row r="34" spans="1:20" x14ac:dyDescent="0.25">
      <c r="A34">
        <v>28</v>
      </c>
      <c r="B34" s="18">
        <f>IF('Enter Data'!N39="",0,'Enter Data'!N39)</f>
        <v>0</v>
      </c>
      <c r="C34" s="18">
        <f>IF('Enter Data'!O39="",0,'Enter Data'!O39)</f>
        <v>0</v>
      </c>
      <c r="D34" s="2">
        <f t="shared" si="9"/>
        <v>1</v>
      </c>
      <c r="E34" s="2" t="str">
        <f t="shared" si="10"/>
        <v/>
      </c>
      <c r="F34" s="2" t="str">
        <f t="shared" si="11"/>
        <v/>
      </c>
      <c r="G34" s="2" t="str">
        <f>'Enter Data'!P39</f>
        <v/>
      </c>
      <c r="H34" s="2" t="str">
        <f>'Enter Data'!Q39</f>
        <v/>
      </c>
      <c r="I34" s="2" t="str">
        <f t="shared" si="3"/>
        <v/>
      </c>
      <c r="J34" s="2" t="str">
        <f t="shared" si="4"/>
        <v/>
      </c>
      <c r="K34" s="2" t="str">
        <f t="shared" si="5"/>
        <v/>
      </c>
      <c r="L34" s="2" t="str">
        <f>'Enter Data'!R39</f>
        <v/>
      </c>
      <c r="M34" s="2" t="str">
        <f>'Enter Data'!S39</f>
        <v/>
      </c>
      <c r="N34" s="2" t="str">
        <f t="shared" si="6"/>
        <v/>
      </c>
      <c r="O34" s="2" t="str">
        <f t="shared" si="7"/>
        <v/>
      </c>
      <c r="P34" s="2" t="str">
        <f t="shared" si="8"/>
        <v/>
      </c>
      <c r="Q34" s="8">
        <v>41.5</v>
      </c>
      <c r="R34" s="8" t="e">
        <f t="shared" si="0"/>
        <v>#DIV/0!</v>
      </c>
      <c r="S34" s="8" t="e">
        <f t="shared" si="1"/>
        <v>#DIV/0!</v>
      </c>
      <c r="T34" s="8" t="e">
        <f t="shared" si="2"/>
        <v>#DIV/0!</v>
      </c>
    </row>
    <row r="35" spans="1:20" x14ac:dyDescent="0.25">
      <c r="A35">
        <v>29</v>
      </c>
      <c r="B35" s="18">
        <f>IF('Enter Data'!N40="",0,'Enter Data'!N40)</f>
        <v>0</v>
      </c>
      <c r="C35" s="18">
        <f>IF('Enter Data'!O40="",0,'Enter Data'!O40)</f>
        <v>0</v>
      </c>
      <c r="D35" s="2">
        <f t="shared" si="9"/>
        <v>1</v>
      </c>
      <c r="E35" s="2" t="str">
        <f t="shared" si="10"/>
        <v/>
      </c>
      <c r="F35" s="2" t="str">
        <f t="shared" si="11"/>
        <v/>
      </c>
      <c r="G35" s="2" t="str">
        <f>'Enter Data'!P40</f>
        <v/>
      </c>
      <c r="H35" s="2" t="str">
        <f>'Enter Data'!Q40</f>
        <v/>
      </c>
      <c r="I35" s="2" t="str">
        <f t="shared" si="3"/>
        <v/>
      </c>
      <c r="J35" s="2" t="str">
        <f t="shared" si="4"/>
        <v/>
      </c>
      <c r="K35" s="2" t="str">
        <f t="shared" si="5"/>
        <v/>
      </c>
      <c r="L35" s="2" t="str">
        <f>'Enter Data'!R40</f>
        <v/>
      </c>
      <c r="M35" s="2" t="str">
        <f>'Enter Data'!S40</f>
        <v/>
      </c>
      <c r="N35" s="2" t="str">
        <f t="shared" si="6"/>
        <v/>
      </c>
      <c r="O35" s="2" t="str">
        <f t="shared" si="7"/>
        <v/>
      </c>
      <c r="P35" s="2" t="str">
        <f t="shared" si="8"/>
        <v/>
      </c>
      <c r="Q35" s="8">
        <v>45.3</v>
      </c>
      <c r="R35" s="8" t="e">
        <f t="shared" si="0"/>
        <v>#DIV/0!</v>
      </c>
      <c r="S35" s="8" t="e">
        <f t="shared" si="1"/>
        <v>#DIV/0!</v>
      </c>
      <c r="T35" s="8" t="e">
        <f t="shared" si="2"/>
        <v>#DIV/0!</v>
      </c>
    </row>
    <row r="36" spans="1:20" x14ac:dyDescent="0.25">
      <c r="A36">
        <v>30</v>
      </c>
      <c r="B36" s="18">
        <f>IF('Enter Data'!N41="",0,'Enter Data'!N41)</f>
        <v>0</v>
      </c>
      <c r="C36" s="18">
        <f>IF('Enter Data'!O41="",0,'Enter Data'!O41)</f>
        <v>0</v>
      </c>
      <c r="D36" s="2">
        <f t="shared" si="9"/>
        <v>1</v>
      </c>
      <c r="E36" s="2" t="str">
        <f t="shared" si="10"/>
        <v/>
      </c>
      <c r="F36" s="2" t="str">
        <f t="shared" si="11"/>
        <v/>
      </c>
      <c r="G36" s="2" t="str">
        <f>'Enter Data'!P41</f>
        <v/>
      </c>
      <c r="H36" s="2" t="str">
        <f>'Enter Data'!Q41</f>
        <v/>
      </c>
      <c r="I36" s="2" t="str">
        <f t="shared" si="3"/>
        <v/>
      </c>
      <c r="J36" s="2" t="str">
        <f t="shared" si="4"/>
        <v/>
      </c>
      <c r="K36" s="2" t="str">
        <f t="shared" si="5"/>
        <v/>
      </c>
      <c r="L36" s="2" t="str">
        <f>'Enter Data'!R41</f>
        <v/>
      </c>
      <c r="M36" s="2" t="str">
        <f>'Enter Data'!S41</f>
        <v/>
      </c>
      <c r="N36" s="2" t="str">
        <f t="shared" si="6"/>
        <v/>
      </c>
      <c r="O36" s="2" t="str">
        <f t="shared" si="7"/>
        <v/>
      </c>
      <c r="P36" s="2" t="str">
        <f t="shared" si="8"/>
        <v/>
      </c>
      <c r="Q36" s="8">
        <v>49.4</v>
      </c>
      <c r="R36" s="8" t="e">
        <f t="shared" si="0"/>
        <v>#DIV/0!</v>
      </c>
      <c r="S36" s="8" t="e">
        <f t="shared" si="1"/>
        <v>#DIV/0!</v>
      </c>
      <c r="T36" s="8" t="e">
        <f t="shared" si="2"/>
        <v>#DIV/0!</v>
      </c>
    </row>
    <row r="37" spans="1:20" x14ac:dyDescent="0.25">
      <c r="A37">
        <v>31</v>
      </c>
      <c r="B37" s="18">
        <f>IF('Enter Data'!N42="",0,'Enter Data'!N42)</f>
        <v>0</v>
      </c>
      <c r="C37" s="18">
        <f>IF('Enter Data'!O42="",0,'Enter Data'!O42)</f>
        <v>0</v>
      </c>
      <c r="D37" s="2">
        <f t="shared" si="9"/>
        <v>1</v>
      </c>
      <c r="E37" s="2" t="str">
        <f t="shared" si="10"/>
        <v/>
      </c>
      <c r="F37" s="2" t="str">
        <f t="shared" si="11"/>
        <v/>
      </c>
      <c r="G37" s="2" t="str">
        <f>'Enter Data'!P42</f>
        <v/>
      </c>
      <c r="H37" s="2" t="str">
        <f>'Enter Data'!Q42</f>
        <v/>
      </c>
      <c r="I37" s="2" t="str">
        <f t="shared" si="3"/>
        <v/>
      </c>
      <c r="J37" s="2" t="str">
        <f t="shared" si="4"/>
        <v/>
      </c>
      <c r="K37" s="2" t="str">
        <f t="shared" si="5"/>
        <v/>
      </c>
      <c r="L37" s="2" t="str">
        <f>'Enter Data'!R42</f>
        <v/>
      </c>
      <c r="M37" s="2" t="str">
        <f>'Enter Data'!S42</f>
        <v/>
      </c>
      <c r="N37" s="2" t="str">
        <f t="shared" si="6"/>
        <v/>
      </c>
      <c r="O37" s="2" t="str">
        <f t="shared" si="7"/>
        <v/>
      </c>
      <c r="P37" s="2" t="str">
        <f t="shared" si="8"/>
        <v/>
      </c>
      <c r="Q37" s="8">
        <v>53.8</v>
      </c>
      <c r="R37" s="8" t="e">
        <f t="shared" si="0"/>
        <v>#DIV/0!</v>
      </c>
      <c r="S37" s="8" t="e">
        <f t="shared" si="1"/>
        <v>#DIV/0!</v>
      </c>
      <c r="T37" s="8" t="e">
        <f t="shared" si="2"/>
        <v>#DIV/0!</v>
      </c>
    </row>
    <row r="38" spans="1:20" x14ac:dyDescent="0.25">
      <c r="A38">
        <v>32</v>
      </c>
      <c r="B38" s="18">
        <f>IF('Enter Data'!N43="",0,'Enter Data'!N43)</f>
        <v>0</v>
      </c>
      <c r="C38" s="18">
        <f>IF('Enter Data'!O43="",0,'Enter Data'!O43)</f>
        <v>0</v>
      </c>
      <c r="D38" s="2">
        <f t="shared" si="9"/>
        <v>1</v>
      </c>
      <c r="E38" s="2" t="str">
        <f t="shared" si="10"/>
        <v/>
      </c>
      <c r="F38" s="2" t="str">
        <f t="shared" si="11"/>
        <v/>
      </c>
      <c r="G38" s="2" t="str">
        <f>'Enter Data'!P43</f>
        <v/>
      </c>
      <c r="H38" s="2" t="str">
        <f>'Enter Data'!Q43</f>
        <v/>
      </c>
      <c r="I38" s="2" t="str">
        <f t="shared" si="3"/>
        <v/>
      </c>
      <c r="J38" s="2" t="str">
        <f t="shared" si="4"/>
        <v/>
      </c>
      <c r="K38" s="2" t="str">
        <f t="shared" si="5"/>
        <v/>
      </c>
      <c r="L38" s="2" t="str">
        <f>'Enter Data'!R43</f>
        <v/>
      </c>
      <c r="M38" s="2" t="str">
        <f>'Enter Data'!S43</f>
        <v/>
      </c>
      <c r="N38" s="2" t="str">
        <f t="shared" si="6"/>
        <v/>
      </c>
      <c r="O38" s="2" t="str">
        <f t="shared" si="7"/>
        <v/>
      </c>
      <c r="P38" s="2" t="str">
        <f t="shared" si="8"/>
        <v/>
      </c>
      <c r="Q38" s="8">
        <v>58.7</v>
      </c>
      <c r="R38" s="8" t="e">
        <f t="shared" si="0"/>
        <v>#DIV/0!</v>
      </c>
      <c r="S38" s="8" t="e">
        <f t="shared" si="1"/>
        <v>#DIV/0!</v>
      </c>
      <c r="T38" s="8" t="e">
        <f t="shared" si="2"/>
        <v>#DIV/0!</v>
      </c>
    </row>
    <row r="39" spans="1:20" x14ac:dyDescent="0.25">
      <c r="A39">
        <v>33</v>
      </c>
      <c r="B39" s="18">
        <f>IF('Enter Data'!N44="",0,'Enter Data'!N44)</f>
        <v>0</v>
      </c>
      <c r="C39" s="18">
        <f>IF('Enter Data'!O44="",0,'Enter Data'!O44)</f>
        <v>0</v>
      </c>
      <c r="D39" s="2">
        <f t="shared" si="9"/>
        <v>1</v>
      </c>
      <c r="E39" s="2" t="str">
        <f t="shared" si="10"/>
        <v/>
      </c>
      <c r="F39" s="2" t="str">
        <f t="shared" si="11"/>
        <v/>
      </c>
      <c r="G39" s="2" t="str">
        <f>'Enter Data'!P44</f>
        <v/>
      </c>
      <c r="H39" s="2" t="str">
        <f>'Enter Data'!Q44</f>
        <v/>
      </c>
      <c r="I39" s="2" t="str">
        <f t="shared" si="3"/>
        <v/>
      </c>
      <c r="J39" s="2" t="str">
        <f t="shared" si="4"/>
        <v/>
      </c>
      <c r="K39" s="2" t="str">
        <f t="shared" si="5"/>
        <v/>
      </c>
      <c r="L39" s="2" t="str">
        <f>'Enter Data'!R44</f>
        <v/>
      </c>
      <c r="M39" s="2" t="str">
        <f>'Enter Data'!S44</f>
        <v/>
      </c>
      <c r="N39" s="2" t="str">
        <f t="shared" si="6"/>
        <v/>
      </c>
      <c r="O39" s="2" t="str">
        <f t="shared" si="7"/>
        <v/>
      </c>
      <c r="P39" s="2" t="str">
        <f t="shared" si="8"/>
        <v/>
      </c>
      <c r="Q39" s="8">
        <v>64</v>
      </c>
      <c r="R39" s="8" t="e">
        <f t="shared" ref="R39:R70" si="12">1-EXP(-EXP((LN($Q39)*SLOPE($F$7:$F$106,$E$7:$E$106)+INTERCEPT($F$7:$F$106,$E$7:$E$106))))</f>
        <v>#DIV/0!</v>
      </c>
      <c r="S39" s="8" t="e">
        <f t="shared" ref="S39:S70" si="13">1-EXP(-EXP((LN($Q39)*SLOPE($K$7:$K$106,$J$7:$J$106)+INTERCEPT($K$7:$K$106,$J$7:$J$106))))</f>
        <v>#DIV/0!</v>
      </c>
      <c r="T39" s="8" t="e">
        <f t="shared" ref="T39:T70" si="14">1-EXP(-EXP((LN($Q39)*SLOPE($P$7:$P$106,$O$7:$O$106)+INTERCEPT($P$7:$P$106,$O$7:$O$106))))</f>
        <v>#DIV/0!</v>
      </c>
    </row>
    <row r="40" spans="1:20" x14ac:dyDescent="0.25">
      <c r="A40">
        <v>34</v>
      </c>
      <c r="B40" s="18">
        <f>IF('Enter Data'!N45="",0,'Enter Data'!N45)</f>
        <v>0</v>
      </c>
      <c r="C40" s="18">
        <f>IF('Enter Data'!O45="",0,'Enter Data'!O45)</f>
        <v>0</v>
      </c>
      <c r="D40" s="2">
        <f t="shared" si="9"/>
        <v>1</v>
      </c>
      <c r="E40" s="2" t="str">
        <f t="shared" si="10"/>
        <v/>
      </c>
      <c r="F40" s="2" t="str">
        <f t="shared" si="11"/>
        <v/>
      </c>
      <c r="G40" s="2" t="str">
        <f>'Enter Data'!P45</f>
        <v/>
      </c>
      <c r="H40" s="2" t="str">
        <f>'Enter Data'!Q45</f>
        <v/>
      </c>
      <c r="I40" s="2" t="str">
        <f t="shared" si="3"/>
        <v/>
      </c>
      <c r="J40" s="2" t="str">
        <f t="shared" si="4"/>
        <v/>
      </c>
      <c r="K40" s="2" t="str">
        <f t="shared" si="5"/>
        <v/>
      </c>
      <c r="L40" s="2" t="str">
        <f>'Enter Data'!R45</f>
        <v/>
      </c>
      <c r="M40" s="2" t="str">
        <f>'Enter Data'!S45</f>
        <v/>
      </c>
      <c r="N40" s="2" t="str">
        <f t="shared" si="6"/>
        <v/>
      </c>
      <c r="O40" s="2" t="str">
        <f t="shared" si="7"/>
        <v/>
      </c>
      <c r="P40" s="2" t="str">
        <f t="shared" si="8"/>
        <v/>
      </c>
      <c r="Q40" s="8">
        <v>69.8</v>
      </c>
      <c r="R40" s="8" t="e">
        <f t="shared" si="12"/>
        <v>#DIV/0!</v>
      </c>
      <c r="S40" s="8" t="e">
        <f t="shared" si="13"/>
        <v>#DIV/0!</v>
      </c>
      <c r="T40" s="8" t="e">
        <f t="shared" si="14"/>
        <v>#DIV/0!</v>
      </c>
    </row>
    <row r="41" spans="1:20" x14ac:dyDescent="0.25">
      <c r="A41">
        <v>35</v>
      </c>
      <c r="B41" s="18">
        <f>IF('Enter Data'!N46="",0,'Enter Data'!N46)</f>
        <v>0</v>
      </c>
      <c r="C41" s="18">
        <f>IF('Enter Data'!O46="",0,'Enter Data'!O46)</f>
        <v>0</v>
      </c>
      <c r="D41" s="2">
        <f t="shared" si="9"/>
        <v>1</v>
      </c>
      <c r="E41" s="2" t="str">
        <f t="shared" si="10"/>
        <v/>
      </c>
      <c r="F41" s="2" t="str">
        <f t="shared" si="11"/>
        <v/>
      </c>
      <c r="G41" s="2" t="str">
        <f>'Enter Data'!P46</f>
        <v/>
      </c>
      <c r="H41" s="2" t="str">
        <f>'Enter Data'!Q46</f>
        <v/>
      </c>
      <c r="I41" s="2" t="str">
        <f t="shared" si="3"/>
        <v/>
      </c>
      <c r="J41" s="2" t="str">
        <f t="shared" si="4"/>
        <v/>
      </c>
      <c r="K41" s="2" t="str">
        <f t="shared" si="5"/>
        <v/>
      </c>
      <c r="L41" s="2" t="str">
        <f>'Enter Data'!R46</f>
        <v/>
      </c>
      <c r="M41" s="2" t="str">
        <f>'Enter Data'!S46</f>
        <v/>
      </c>
      <c r="N41" s="2" t="str">
        <f t="shared" si="6"/>
        <v/>
      </c>
      <c r="O41" s="2" t="str">
        <f t="shared" si="7"/>
        <v/>
      </c>
      <c r="P41" s="2" t="str">
        <f t="shared" si="8"/>
        <v/>
      </c>
      <c r="Q41" s="8">
        <v>76.099999999999994</v>
      </c>
      <c r="R41" s="8" t="e">
        <f t="shared" si="12"/>
        <v>#DIV/0!</v>
      </c>
      <c r="S41" s="8" t="e">
        <f t="shared" si="13"/>
        <v>#DIV/0!</v>
      </c>
      <c r="T41" s="8" t="e">
        <f t="shared" si="14"/>
        <v>#DIV/0!</v>
      </c>
    </row>
    <row r="42" spans="1:20" x14ac:dyDescent="0.25">
      <c r="A42">
        <v>36</v>
      </c>
      <c r="B42" s="18">
        <f>IF('Enter Data'!N47="",0,'Enter Data'!N47)</f>
        <v>0</v>
      </c>
      <c r="C42" s="18">
        <f>IF('Enter Data'!O47="",0,'Enter Data'!O47)</f>
        <v>0</v>
      </c>
      <c r="D42" s="2">
        <f t="shared" si="9"/>
        <v>1</v>
      </c>
      <c r="E42" s="2" t="str">
        <f t="shared" si="10"/>
        <v/>
      </c>
      <c r="F42" s="2" t="str">
        <f t="shared" si="11"/>
        <v/>
      </c>
      <c r="G42" s="2" t="str">
        <f>'Enter Data'!P47</f>
        <v/>
      </c>
      <c r="H42" s="2" t="str">
        <f>'Enter Data'!Q47</f>
        <v/>
      </c>
      <c r="I42" s="2" t="str">
        <f t="shared" si="3"/>
        <v/>
      </c>
      <c r="J42" s="2" t="str">
        <f t="shared" si="4"/>
        <v/>
      </c>
      <c r="K42" s="2" t="str">
        <f t="shared" si="5"/>
        <v/>
      </c>
      <c r="L42" s="2" t="str">
        <f>'Enter Data'!R47</f>
        <v/>
      </c>
      <c r="M42" s="2" t="str">
        <f>'Enter Data'!S47</f>
        <v/>
      </c>
      <c r="N42" s="2" t="str">
        <f t="shared" si="6"/>
        <v/>
      </c>
      <c r="O42" s="2" t="str">
        <f t="shared" si="7"/>
        <v/>
      </c>
      <c r="P42" s="2" t="str">
        <f t="shared" si="8"/>
        <v/>
      </c>
      <c r="Q42" s="8">
        <v>83</v>
      </c>
      <c r="R42" s="8" t="e">
        <f t="shared" si="12"/>
        <v>#DIV/0!</v>
      </c>
      <c r="S42" s="8" t="e">
        <f t="shared" si="13"/>
        <v>#DIV/0!</v>
      </c>
      <c r="T42" s="8" t="e">
        <f t="shared" si="14"/>
        <v>#DIV/0!</v>
      </c>
    </row>
    <row r="43" spans="1:20" x14ac:dyDescent="0.25">
      <c r="A43">
        <v>37</v>
      </c>
      <c r="B43" s="18">
        <f>IF('Enter Data'!N48="",0,'Enter Data'!N48)</f>
        <v>0</v>
      </c>
      <c r="C43" s="18">
        <f>IF('Enter Data'!O48="",0,'Enter Data'!O48)</f>
        <v>0</v>
      </c>
      <c r="D43" s="2">
        <f t="shared" si="9"/>
        <v>1</v>
      </c>
      <c r="E43" s="2" t="str">
        <f t="shared" si="10"/>
        <v/>
      </c>
      <c r="F43" s="2" t="str">
        <f t="shared" si="11"/>
        <v/>
      </c>
      <c r="G43" s="2" t="str">
        <f>'Enter Data'!P48</f>
        <v/>
      </c>
      <c r="H43" s="2" t="str">
        <f>'Enter Data'!Q48</f>
        <v/>
      </c>
      <c r="I43" s="2" t="str">
        <f t="shared" si="3"/>
        <v/>
      </c>
      <c r="J43" s="2" t="str">
        <f t="shared" si="4"/>
        <v/>
      </c>
      <c r="K43" s="2" t="str">
        <f t="shared" si="5"/>
        <v/>
      </c>
      <c r="L43" s="2" t="str">
        <f>'Enter Data'!R48</f>
        <v/>
      </c>
      <c r="M43" s="2" t="str">
        <f>'Enter Data'!S48</f>
        <v/>
      </c>
      <c r="N43" s="2" t="str">
        <f t="shared" si="6"/>
        <v/>
      </c>
      <c r="O43" s="2" t="str">
        <f t="shared" si="7"/>
        <v/>
      </c>
      <c r="P43" s="2" t="str">
        <f t="shared" si="8"/>
        <v/>
      </c>
      <c r="Q43" s="8">
        <v>90.5</v>
      </c>
      <c r="R43" s="8" t="e">
        <f t="shared" si="12"/>
        <v>#DIV/0!</v>
      </c>
      <c r="S43" s="8" t="e">
        <f t="shared" si="13"/>
        <v>#DIV/0!</v>
      </c>
      <c r="T43" s="8" t="e">
        <f t="shared" si="14"/>
        <v>#DIV/0!</v>
      </c>
    </row>
    <row r="44" spans="1:20" x14ac:dyDescent="0.25">
      <c r="A44">
        <v>38</v>
      </c>
      <c r="B44" s="18">
        <f>IF('Enter Data'!N49="",0,'Enter Data'!N49)</f>
        <v>0</v>
      </c>
      <c r="C44" s="18">
        <f>IF('Enter Data'!O49="",0,'Enter Data'!O49)</f>
        <v>0</v>
      </c>
      <c r="D44" s="2">
        <f t="shared" si="9"/>
        <v>1</v>
      </c>
      <c r="E44" s="2" t="str">
        <f t="shared" si="10"/>
        <v/>
      </c>
      <c r="F44" s="2" t="str">
        <f t="shared" si="11"/>
        <v/>
      </c>
      <c r="G44" s="2" t="str">
        <f>'Enter Data'!P49</f>
        <v/>
      </c>
      <c r="H44" s="2" t="str">
        <f>'Enter Data'!Q49</f>
        <v/>
      </c>
      <c r="I44" s="2" t="str">
        <f t="shared" si="3"/>
        <v/>
      </c>
      <c r="J44" s="2" t="str">
        <f t="shared" si="4"/>
        <v/>
      </c>
      <c r="K44" s="2" t="str">
        <f t="shared" si="5"/>
        <v/>
      </c>
      <c r="L44" s="2" t="str">
        <f>'Enter Data'!R49</f>
        <v/>
      </c>
      <c r="M44" s="2" t="str">
        <f>'Enter Data'!S49</f>
        <v/>
      </c>
      <c r="N44" s="2" t="str">
        <f t="shared" si="6"/>
        <v/>
      </c>
      <c r="O44" s="2" t="str">
        <f t="shared" si="7"/>
        <v/>
      </c>
      <c r="P44" s="2" t="str">
        <f t="shared" si="8"/>
        <v/>
      </c>
      <c r="Q44" s="8">
        <v>98.7</v>
      </c>
      <c r="R44" s="8" t="e">
        <f t="shared" si="12"/>
        <v>#DIV/0!</v>
      </c>
      <c r="S44" s="8" t="e">
        <f t="shared" si="13"/>
        <v>#DIV/0!</v>
      </c>
      <c r="T44" s="8" t="e">
        <f t="shared" si="14"/>
        <v>#DIV/0!</v>
      </c>
    </row>
    <row r="45" spans="1:20" x14ac:dyDescent="0.25">
      <c r="A45">
        <v>39</v>
      </c>
      <c r="B45" s="18">
        <f>IF('Enter Data'!N50="",0,'Enter Data'!N50)</f>
        <v>0</v>
      </c>
      <c r="C45" s="18">
        <f>IF('Enter Data'!O50="",0,'Enter Data'!O50)</f>
        <v>0</v>
      </c>
      <c r="D45" s="2">
        <f t="shared" si="9"/>
        <v>1</v>
      </c>
      <c r="E45" s="2" t="str">
        <f t="shared" si="10"/>
        <v/>
      </c>
      <c r="F45" s="2" t="str">
        <f t="shared" si="11"/>
        <v/>
      </c>
      <c r="G45" s="2" t="str">
        <f>'Enter Data'!P50</f>
        <v/>
      </c>
      <c r="H45" s="2" t="str">
        <f>'Enter Data'!Q50</f>
        <v/>
      </c>
      <c r="I45" s="2" t="str">
        <f t="shared" si="3"/>
        <v/>
      </c>
      <c r="J45" s="2" t="str">
        <f t="shared" si="4"/>
        <v/>
      </c>
      <c r="K45" s="2" t="str">
        <f t="shared" si="5"/>
        <v/>
      </c>
      <c r="L45" s="2" t="str">
        <f>'Enter Data'!R50</f>
        <v/>
      </c>
      <c r="M45" s="2" t="str">
        <f>'Enter Data'!S50</f>
        <v/>
      </c>
      <c r="N45" s="2" t="str">
        <f t="shared" si="6"/>
        <v/>
      </c>
      <c r="O45" s="2" t="str">
        <f t="shared" si="7"/>
        <v/>
      </c>
      <c r="P45" s="2" t="str">
        <f t="shared" si="8"/>
        <v/>
      </c>
      <c r="Q45" s="8">
        <v>108</v>
      </c>
      <c r="R45" s="8" t="e">
        <f t="shared" si="12"/>
        <v>#DIV/0!</v>
      </c>
      <c r="S45" s="8" t="e">
        <f t="shared" si="13"/>
        <v>#DIV/0!</v>
      </c>
      <c r="T45" s="8" t="e">
        <f t="shared" si="14"/>
        <v>#DIV/0!</v>
      </c>
    </row>
    <row r="46" spans="1:20" x14ac:dyDescent="0.25">
      <c r="A46">
        <v>40</v>
      </c>
      <c r="B46" s="18">
        <f>IF('Enter Data'!N51="",0,'Enter Data'!N51)</f>
        <v>0</v>
      </c>
      <c r="C46" s="18">
        <f>IF('Enter Data'!O51="",0,'Enter Data'!O51)</f>
        <v>0</v>
      </c>
      <c r="D46" s="2">
        <f t="shared" si="9"/>
        <v>1</v>
      </c>
      <c r="E46" s="2" t="str">
        <f t="shared" si="10"/>
        <v/>
      </c>
      <c r="F46" s="2" t="str">
        <f t="shared" si="11"/>
        <v/>
      </c>
      <c r="G46" s="2" t="str">
        <f>'Enter Data'!P51</f>
        <v/>
      </c>
      <c r="H46" s="2" t="str">
        <f>'Enter Data'!Q51</f>
        <v/>
      </c>
      <c r="I46" s="2" t="str">
        <f t="shared" si="3"/>
        <v/>
      </c>
      <c r="J46" s="2" t="str">
        <f t="shared" si="4"/>
        <v/>
      </c>
      <c r="K46" s="2" t="str">
        <f t="shared" si="5"/>
        <v/>
      </c>
      <c r="L46" s="2" t="str">
        <f>'Enter Data'!R51</f>
        <v/>
      </c>
      <c r="M46" s="2" t="str">
        <f>'Enter Data'!S51</f>
        <v/>
      </c>
      <c r="N46" s="2" t="str">
        <f t="shared" si="6"/>
        <v/>
      </c>
      <c r="O46" s="2" t="str">
        <f t="shared" si="7"/>
        <v/>
      </c>
      <c r="P46" s="2" t="str">
        <f t="shared" si="8"/>
        <v/>
      </c>
      <c r="Q46" s="8">
        <v>117</v>
      </c>
      <c r="R46" s="8" t="e">
        <f t="shared" si="12"/>
        <v>#DIV/0!</v>
      </c>
      <c r="S46" s="8" t="e">
        <f t="shared" si="13"/>
        <v>#DIV/0!</v>
      </c>
      <c r="T46" s="8" t="e">
        <f t="shared" si="14"/>
        <v>#DIV/0!</v>
      </c>
    </row>
    <row r="47" spans="1:20" x14ac:dyDescent="0.25">
      <c r="A47">
        <v>41</v>
      </c>
      <c r="B47" s="18">
        <f>IF('Enter Data'!N52="",0,'Enter Data'!N52)</f>
        <v>0</v>
      </c>
      <c r="C47" s="18">
        <f>IF('Enter Data'!O52="",0,'Enter Data'!O52)</f>
        <v>0</v>
      </c>
      <c r="D47" s="2">
        <f t="shared" si="9"/>
        <v>1</v>
      </c>
      <c r="E47" s="2" t="str">
        <f t="shared" si="10"/>
        <v/>
      </c>
      <c r="F47" s="2" t="str">
        <f t="shared" si="11"/>
        <v/>
      </c>
      <c r="G47" s="2" t="str">
        <f>'Enter Data'!P52</f>
        <v/>
      </c>
      <c r="H47" s="2" t="str">
        <f>'Enter Data'!Q52</f>
        <v/>
      </c>
      <c r="I47" s="2" t="str">
        <f t="shared" si="3"/>
        <v/>
      </c>
      <c r="J47" s="2" t="str">
        <f t="shared" si="4"/>
        <v/>
      </c>
      <c r="K47" s="2" t="str">
        <f t="shared" si="5"/>
        <v/>
      </c>
      <c r="L47" s="2" t="str">
        <f>'Enter Data'!R52</f>
        <v/>
      </c>
      <c r="M47" s="2" t="str">
        <f>'Enter Data'!S52</f>
        <v/>
      </c>
      <c r="N47" s="2" t="str">
        <f t="shared" si="6"/>
        <v/>
      </c>
      <c r="O47" s="2" t="str">
        <f t="shared" si="7"/>
        <v/>
      </c>
      <c r="P47" s="2" t="str">
        <f t="shared" si="8"/>
        <v/>
      </c>
      <c r="Q47" s="8">
        <v>128</v>
      </c>
      <c r="R47" s="8" t="e">
        <f t="shared" si="12"/>
        <v>#DIV/0!</v>
      </c>
      <c r="S47" s="8" t="e">
        <f t="shared" si="13"/>
        <v>#DIV/0!</v>
      </c>
      <c r="T47" s="8" t="e">
        <f t="shared" si="14"/>
        <v>#DIV/0!</v>
      </c>
    </row>
    <row r="48" spans="1:20" x14ac:dyDescent="0.25">
      <c r="A48">
        <v>42</v>
      </c>
      <c r="B48" s="18">
        <f>IF('Enter Data'!N53="",0,'Enter Data'!N53)</f>
        <v>0</v>
      </c>
      <c r="C48" s="18">
        <f>IF('Enter Data'!O53="",0,'Enter Data'!O53)</f>
        <v>0</v>
      </c>
      <c r="D48" s="2">
        <f t="shared" si="9"/>
        <v>1</v>
      </c>
      <c r="E48" s="2" t="str">
        <f t="shared" si="10"/>
        <v/>
      </c>
      <c r="F48" s="2" t="str">
        <f t="shared" si="11"/>
        <v/>
      </c>
      <c r="G48" s="2" t="str">
        <f>'Enter Data'!P53</f>
        <v/>
      </c>
      <c r="H48" s="2" t="str">
        <f>'Enter Data'!Q53</f>
        <v/>
      </c>
      <c r="I48" s="2" t="str">
        <f t="shared" si="3"/>
        <v/>
      </c>
      <c r="J48" s="2" t="str">
        <f t="shared" si="4"/>
        <v/>
      </c>
      <c r="K48" s="2" t="str">
        <f t="shared" si="5"/>
        <v/>
      </c>
      <c r="L48" s="2" t="str">
        <f>'Enter Data'!R53</f>
        <v/>
      </c>
      <c r="M48" s="2" t="str">
        <f>'Enter Data'!S53</f>
        <v/>
      </c>
      <c r="N48" s="2" t="str">
        <f t="shared" si="6"/>
        <v/>
      </c>
      <c r="O48" s="2" t="str">
        <f t="shared" si="7"/>
        <v/>
      </c>
      <c r="P48" s="2" t="str">
        <f t="shared" si="8"/>
        <v/>
      </c>
      <c r="Q48" s="8">
        <v>140</v>
      </c>
      <c r="R48" s="8" t="e">
        <f t="shared" si="12"/>
        <v>#DIV/0!</v>
      </c>
      <c r="S48" s="8" t="e">
        <f t="shared" si="13"/>
        <v>#DIV/0!</v>
      </c>
      <c r="T48" s="8" t="e">
        <f t="shared" si="14"/>
        <v>#DIV/0!</v>
      </c>
    </row>
    <row r="49" spans="1:20" x14ac:dyDescent="0.25">
      <c r="A49">
        <v>43</v>
      </c>
      <c r="B49" s="18">
        <f>IF('Enter Data'!N54="",0,'Enter Data'!N54)</f>
        <v>0</v>
      </c>
      <c r="C49" s="18">
        <f>IF('Enter Data'!O54="",0,'Enter Data'!O54)</f>
        <v>0</v>
      </c>
      <c r="D49" s="2">
        <f t="shared" si="9"/>
        <v>1</v>
      </c>
      <c r="E49" s="2" t="str">
        <f t="shared" si="10"/>
        <v/>
      </c>
      <c r="F49" s="2" t="str">
        <f t="shared" si="11"/>
        <v/>
      </c>
      <c r="G49" s="2" t="str">
        <f>'Enter Data'!P54</f>
        <v/>
      </c>
      <c r="H49" s="2" t="str">
        <f>'Enter Data'!Q54</f>
        <v/>
      </c>
      <c r="I49" s="2" t="str">
        <f t="shared" si="3"/>
        <v/>
      </c>
      <c r="J49" s="2" t="str">
        <f t="shared" si="4"/>
        <v/>
      </c>
      <c r="K49" s="2" t="str">
        <f t="shared" si="5"/>
        <v/>
      </c>
      <c r="L49" s="2" t="str">
        <f>'Enter Data'!R54</f>
        <v/>
      </c>
      <c r="M49" s="2" t="str">
        <f>'Enter Data'!S54</f>
        <v/>
      </c>
      <c r="N49" s="2" t="str">
        <f t="shared" si="6"/>
        <v/>
      </c>
      <c r="O49" s="2" t="str">
        <f t="shared" si="7"/>
        <v/>
      </c>
      <c r="P49" s="2" t="str">
        <f t="shared" si="8"/>
        <v/>
      </c>
      <c r="Q49" s="8">
        <v>152</v>
      </c>
      <c r="R49" s="8" t="e">
        <f t="shared" si="12"/>
        <v>#DIV/0!</v>
      </c>
      <c r="S49" s="8" t="e">
        <f t="shared" si="13"/>
        <v>#DIV/0!</v>
      </c>
      <c r="T49" s="8" t="e">
        <f t="shared" si="14"/>
        <v>#DIV/0!</v>
      </c>
    </row>
    <row r="50" spans="1:20" x14ac:dyDescent="0.25">
      <c r="A50">
        <v>44</v>
      </c>
      <c r="B50" s="18">
        <f>IF('Enter Data'!N55="",0,'Enter Data'!N55)</f>
        <v>0</v>
      </c>
      <c r="C50" s="18">
        <f>IF('Enter Data'!O55="",0,'Enter Data'!O55)</f>
        <v>0</v>
      </c>
      <c r="D50" s="2">
        <f t="shared" si="9"/>
        <v>1</v>
      </c>
      <c r="E50" s="2" t="str">
        <f t="shared" si="10"/>
        <v/>
      </c>
      <c r="F50" s="2" t="str">
        <f t="shared" si="11"/>
        <v/>
      </c>
      <c r="G50" s="2" t="str">
        <f>'Enter Data'!P55</f>
        <v/>
      </c>
      <c r="H50" s="2" t="str">
        <f>'Enter Data'!Q55</f>
        <v/>
      </c>
      <c r="I50" s="2" t="str">
        <f t="shared" si="3"/>
        <v/>
      </c>
      <c r="J50" s="2" t="str">
        <f t="shared" si="4"/>
        <v/>
      </c>
      <c r="K50" s="2" t="str">
        <f t="shared" si="5"/>
        <v/>
      </c>
      <c r="L50" s="2" t="str">
        <f>'Enter Data'!R55</f>
        <v/>
      </c>
      <c r="M50" s="2" t="str">
        <f>'Enter Data'!S55</f>
        <v/>
      </c>
      <c r="N50" s="2" t="str">
        <f t="shared" si="6"/>
        <v/>
      </c>
      <c r="O50" s="2" t="str">
        <f t="shared" si="7"/>
        <v/>
      </c>
      <c r="P50" s="2" t="str">
        <f t="shared" si="8"/>
        <v/>
      </c>
      <c r="Q50" s="8">
        <v>166</v>
      </c>
      <c r="R50" s="8" t="e">
        <f t="shared" si="12"/>
        <v>#DIV/0!</v>
      </c>
      <c r="S50" s="8" t="e">
        <f t="shared" si="13"/>
        <v>#DIV/0!</v>
      </c>
      <c r="T50" s="8" t="e">
        <f t="shared" si="14"/>
        <v>#DIV/0!</v>
      </c>
    </row>
    <row r="51" spans="1:20" x14ac:dyDescent="0.25">
      <c r="A51">
        <v>45</v>
      </c>
      <c r="B51" s="18">
        <f>IF('Enter Data'!N56="",0,'Enter Data'!N56)</f>
        <v>0</v>
      </c>
      <c r="C51" s="18">
        <f>IF('Enter Data'!O56="",0,'Enter Data'!O56)</f>
        <v>0</v>
      </c>
      <c r="D51" s="2">
        <f t="shared" si="9"/>
        <v>1</v>
      </c>
      <c r="E51" s="2" t="str">
        <f t="shared" si="10"/>
        <v/>
      </c>
      <c r="F51" s="2" t="str">
        <f t="shared" si="11"/>
        <v/>
      </c>
      <c r="G51" s="2" t="str">
        <f>'Enter Data'!P56</f>
        <v/>
      </c>
      <c r="H51" s="2" t="str">
        <f>'Enter Data'!Q56</f>
        <v/>
      </c>
      <c r="I51" s="2" t="str">
        <f t="shared" si="3"/>
        <v/>
      </c>
      <c r="J51" s="2" t="str">
        <f t="shared" si="4"/>
        <v/>
      </c>
      <c r="K51" s="2" t="str">
        <f t="shared" si="5"/>
        <v/>
      </c>
      <c r="L51" s="2" t="str">
        <f>'Enter Data'!R56</f>
        <v/>
      </c>
      <c r="M51" s="2" t="str">
        <f>'Enter Data'!S56</f>
        <v/>
      </c>
      <c r="N51" s="2" t="str">
        <f t="shared" si="6"/>
        <v/>
      </c>
      <c r="O51" s="2" t="str">
        <f t="shared" si="7"/>
        <v/>
      </c>
      <c r="P51" s="2" t="str">
        <f t="shared" si="8"/>
        <v/>
      </c>
      <c r="Q51" s="8">
        <v>181</v>
      </c>
      <c r="R51" s="8" t="e">
        <f t="shared" si="12"/>
        <v>#DIV/0!</v>
      </c>
      <c r="S51" s="8" t="e">
        <f t="shared" si="13"/>
        <v>#DIV/0!</v>
      </c>
      <c r="T51" s="8" t="e">
        <f t="shared" si="14"/>
        <v>#DIV/0!</v>
      </c>
    </row>
    <row r="52" spans="1:20" x14ac:dyDescent="0.25">
      <c r="A52">
        <v>46</v>
      </c>
      <c r="B52" s="18">
        <f>IF('Enter Data'!N57="",0,'Enter Data'!N57)</f>
        <v>0</v>
      </c>
      <c r="C52" s="18">
        <f>IF('Enter Data'!O57="",0,'Enter Data'!O57)</f>
        <v>0</v>
      </c>
      <c r="D52" s="2">
        <f t="shared" si="9"/>
        <v>1</v>
      </c>
      <c r="E52" s="2" t="str">
        <f t="shared" si="10"/>
        <v/>
      </c>
      <c r="F52" s="2" t="str">
        <f t="shared" si="11"/>
        <v/>
      </c>
      <c r="G52" s="2" t="str">
        <f>'Enter Data'!P57</f>
        <v/>
      </c>
      <c r="H52" s="2" t="str">
        <f>'Enter Data'!Q57</f>
        <v/>
      </c>
      <c r="I52" s="2" t="str">
        <f t="shared" si="3"/>
        <v/>
      </c>
      <c r="J52" s="2" t="str">
        <f t="shared" si="4"/>
        <v/>
      </c>
      <c r="K52" s="2" t="str">
        <f t="shared" si="5"/>
        <v/>
      </c>
      <c r="L52" s="2" t="str">
        <f>'Enter Data'!R57</f>
        <v/>
      </c>
      <c r="M52" s="2" t="str">
        <f>'Enter Data'!S57</f>
        <v/>
      </c>
      <c r="N52" s="2" t="str">
        <f t="shared" si="6"/>
        <v/>
      </c>
      <c r="O52" s="2" t="str">
        <f t="shared" si="7"/>
        <v/>
      </c>
      <c r="P52" s="2" t="str">
        <f t="shared" si="8"/>
        <v/>
      </c>
      <c r="Q52" s="8">
        <v>197</v>
      </c>
      <c r="R52" s="8" t="e">
        <f t="shared" si="12"/>
        <v>#DIV/0!</v>
      </c>
      <c r="S52" s="8" t="e">
        <f t="shared" si="13"/>
        <v>#DIV/0!</v>
      </c>
      <c r="T52" s="8" t="e">
        <f t="shared" si="14"/>
        <v>#DIV/0!</v>
      </c>
    </row>
    <row r="53" spans="1:20" x14ac:dyDescent="0.25">
      <c r="A53">
        <v>47</v>
      </c>
      <c r="B53" s="18">
        <f>IF('Enter Data'!N58="",0,'Enter Data'!N58)</f>
        <v>0</v>
      </c>
      <c r="C53" s="18">
        <f>IF('Enter Data'!O58="",0,'Enter Data'!O58)</f>
        <v>0</v>
      </c>
      <c r="D53" s="2">
        <f t="shared" si="9"/>
        <v>1</v>
      </c>
      <c r="E53" s="2" t="str">
        <f t="shared" si="10"/>
        <v/>
      </c>
      <c r="F53" s="2" t="str">
        <f t="shared" si="11"/>
        <v/>
      </c>
      <c r="G53" s="2" t="str">
        <f>'Enter Data'!P58</f>
        <v/>
      </c>
      <c r="H53" s="2" t="str">
        <f>'Enter Data'!Q58</f>
        <v/>
      </c>
      <c r="I53" s="2" t="str">
        <f t="shared" si="3"/>
        <v/>
      </c>
      <c r="J53" s="2" t="str">
        <f t="shared" si="4"/>
        <v/>
      </c>
      <c r="K53" s="2" t="str">
        <f t="shared" si="5"/>
        <v/>
      </c>
      <c r="L53" s="2" t="str">
        <f>'Enter Data'!R58</f>
        <v/>
      </c>
      <c r="M53" s="2" t="str">
        <f>'Enter Data'!S58</f>
        <v/>
      </c>
      <c r="N53" s="2" t="str">
        <f t="shared" si="6"/>
        <v/>
      </c>
      <c r="O53" s="2" t="str">
        <f t="shared" si="7"/>
        <v/>
      </c>
      <c r="P53" s="2" t="str">
        <f t="shared" si="8"/>
        <v/>
      </c>
      <c r="Q53" s="8">
        <v>215</v>
      </c>
      <c r="R53" s="8" t="e">
        <f t="shared" si="12"/>
        <v>#DIV/0!</v>
      </c>
      <c r="S53" s="8" t="e">
        <f t="shared" si="13"/>
        <v>#DIV/0!</v>
      </c>
      <c r="T53" s="8" t="e">
        <f t="shared" si="14"/>
        <v>#DIV/0!</v>
      </c>
    </row>
    <row r="54" spans="1:20" x14ac:dyDescent="0.25">
      <c r="A54">
        <v>48</v>
      </c>
      <c r="B54" s="18">
        <f>IF('Enter Data'!N59="",0,'Enter Data'!N59)</f>
        <v>0</v>
      </c>
      <c r="C54" s="18">
        <f>IF('Enter Data'!O59="",0,'Enter Data'!O59)</f>
        <v>0</v>
      </c>
      <c r="D54" s="2">
        <f t="shared" si="9"/>
        <v>1</v>
      </c>
      <c r="E54" s="2" t="str">
        <f t="shared" si="10"/>
        <v/>
      </c>
      <c r="F54" s="2" t="str">
        <f t="shared" si="11"/>
        <v/>
      </c>
      <c r="G54" s="2" t="str">
        <f>'Enter Data'!P59</f>
        <v/>
      </c>
      <c r="H54" s="2" t="str">
        <f>'Enter Data'!Q59</f>
        <v/>
      </c>
      <c r="I54" s="2" t="str">
        <f t="shared" si="3"/>
        <v/>
      </c>
      <c r="J54" s="2" t="str">
        <f t="shared" si="4"/>
        <v/>
      </c>
      <c r="K54" s="2" t="str">
        <f t="shared" si="5"/>
        <v/>
      </c>
      <c r="L54" s="2" t="str">
        <f>'Enter Data'!R59</f>
        <v/>
      </c>
      <c r="M54" s="2" t="str">
        <f>'Enter Data'!S59</f>
        <v/>
      </c>
      <c r="N54" s="2" t="str">
        <f t="shared" si="6"/>
        <v/>
      </c>
      <c r="O54" s="2" t="str">
        <f t="shared" si="7"/>
        <v/>
      </c>
      <c r="P54" s="2" t="str">
        <f t="shared" si="8"/>
        <v/>
      </c>
      <c r="Q54" s="8">
        <v>235</v>
      </c>
      <c r="R54" s="8" t="e">
        <f t="shared" si="12"/>
        <v>#DIV/0!</v>
      </c>
      <c r="S54" s="8" t="e">
        <f t="shared" si="13"/>
        <v>#DIV/0!</v>
      </c>
      <c r="T54" s="8" t="e">
        <f t="shared" si="14"/>
        <v>#DIV/0!</v>
      </c>
    </row>
    <row r="55" spans="1:20" x14ac:dyDescent="0.25">
      <c r="A55">
        <v>49</v>
      </c>
      <c r="B55" s="18">
        <f>IF('Enter Data'!N60="",0,'Enter Data'!N60)</f>
        <v>0</v>
      </c>
      <c r="C55" s="18">
        <f>IF('Enter Data'!O60="",0,'Enter Data'!O60)</f>
        <v>0</v>
      </c>
      <c r="D55" s="2">
        <f t="shared" si="9"/>
        <v>1</v>
      </c>
      <c r="E55" s="2" t="str">
        <f t="shared" si="10"/>
        <v/>
      </c>
      <c r="F55" s="2" t="str">
        <f t="shared" si="11"/>
        <v/>
      </c>
      <c r="G55" s="2" t="str">
        <f>'Enter Data'!P60</f>
        <v/>
      </c>
      <c r="H55" s="2" t="str">
        <f>'Enter Data'!Q60</f>
        <v/>
      </c>
      <c r="I55" s="2" t="str">
        <f t="shared" si="3"/>
        <v/>
      </c>
      <c r="J55" s="2" t="str">
        <f t="shared" si="4"/>
        <v/>
      </c>
      <c r="K55" s="2" t="str">
        <f t="shared" si="5"/>
        <v/>
      </c>
      <c r="L55" s="2" t="str">
        <f>'Enter Data'!R60</f>
        <v/>
      </c>
      <c r="M55" s="2" t="str">
        <f>'Enter Data'!S60</f>
        <v/>
      </c>
      <c r="N55" s="2" t="str">
        <f t="shared" si="6"/>
        <v/>
      </c>
      <c r="O55" s="2" t="str">
        <f t="shared" si="7"/>
        <v/>
      </c>
      <c r="P55" s="2" t="str">
        <f t="shared" si="8"/>
        <v/>
      </c>
      <c r="Q55" s="8">
        <v>256</v>
      </c>
      <c r="R55" s="8" t="e">
        <f t="shared" si="12"/>
        <v>#DIV/0!</v>
      </c>
      <c r="S55" s="8" t="e">
        <f t="shared" si="13"/>
        <v>#DIV/0!</v>
      </c>
      <c r="T55" s="8" t="e">
        <f t="shared" si="14"/>
        <v>#DIV/0!</v>
      </c>
    </row>
    <row r="56" spans="1:20" x14ac:dyDescent="0.25">
      <c r="A56">
        <v>50</v>
      </c>
      <c r="B56" s="18">
        <f>IF('Enter Data'!N61="",0,'Enter Data'!N61)</f>
        <v>0</v>
      </c>
      <c r="C56" s="18">
        <f>IF('Enter Data'!O61="",0,'Enter Data'!O61)</f>
        <v>0</v>
      </c>
      <c r="D56" s="2">
        <f t="shared" si="9"/>
        <v>1</v>
      </c>
      <c r="E56" s="2" t="str">
        <f t="shared" si="10"/>
        <v/>
      </c>
      <c r="F56" s="2" t="str">
        <f t="shared" si="11"/>
        <v/>
      </c>
      <c r="G56" s="2" t="str">
        <f>'Enter Data'!P61</f>
        <v/>
      </c>
      <c r="H56" s="2" t="str">
        <f>'Enter Data'!Q61</f>
        <v/>
      </c>
      <c r="I56" s="2" t="str">
        <f t="shared" si="3"/>
        <v/>
      </c>
      <c r="J56" s="2" t="str">
        <f t="shared" si="4"/>
        <v/>
      </c>
      <c r="K56" s="2" t="str">
        <f t="shared" si="5"/>
        <v/>
      </c>
      <c r="L56" s="2" t="str">
        <f>'Enter Data'!R61</f>
        <v/>
      </c>
      <c r="M56" s="2" t="str">
        <f>'Enter Data'!S61</f>
        <v/>
      </c>
      <c r="N56" s="2" t="str">
        <f t="shared" si="6"/>
        <v/>
      </c>
      <c r="O56" s="2" t="str">
        <f t="shared" si="7"/>
        <v/>
      </c>
      <c r="P56" s="2" t="str">
        <f t="shared" si="8"/>
        <v/>
      </c>
      <c r="Q56" s="8">
        <v>279</v>
      </c>
      <c r="R56" s="8" t="e">
        <f t="shared" si="12"/>
        <v>#DIV/0!</v>
      </c>
      <c r="S56" s="8" t="e">
        <f t="shared" si="13"/>
        <v>#DIV/0!</v>
      </c>
      <c r="T56" s="8" t="e">
        <f t="shared" si="14"/>
        <v>#DIV/0!</v>
      </c>
    </row>
    <row r="57" spans="1:20" x14ac:dyDescent="0.25">
      <c r="A57">
        <v>51</v>
      </c>
      <c r="B57" s="18">
        <f>IF('Enter Data'!N62="",0,'Enter Data'!N62)</f>
        <v>0</v>
      </c>
      <c r="C57" s="18">
        <f>IF('Enter Data'!O62="",0,'Enter Data'!O62)</f>
        <v>0</v>
      </c>
      <c r="D57" s="2">
        <f t="shared" si="9"/>
        <v>1</v>
      </c>
      <c r="E57" s="2" t="str">
        <f t="shared" si="10"/>
        <v/>
      </c>
      <c r="F57" s="2" t="str">
        <f t="shared" si="11"/>
        <v/>
      </c>
      <c r="G57" s="2" t="str">
        <f>'Enter Data'!P62</f>
        <v/>
      </c>
      <c r="H57" s="2" t="str">
        <f>'Enter Data'!Q62</f>
        <v/>
      </c>
      <c r="I57" s="2" t="str">
        <f t="shared" si="3"/>
        <v/>
      </c>
      <c r="J57" s="2" t="str">
        <f t="shared" si="4"/>
        <v/>
      </c>
      <c r="K57" s="2" t="str">
        <f t="shared" si="5"/>
        <v/>
      </c>
      <c r="L57" s="2" t="str">
        <f>'Enter Data'!R62</f>
        <v/>
      </c>
      <c r="M57" s="2" t="str">
        <f>'Enter Data'!S62</f>
        <v/>
      </c>
      <c r="N57" s="2" t="str">
        <f t="shared" si="6"/>
        <v/>
      </c>
      <c r="O57" s="2" t="str">
        <f t="shared" si="7"/>
        <v/>
      </c>
      <c r="P57" s="2" t="str">
        <f t="shared" si="8"/>
        <v/>
      </c>
      <c r="Q57" s="8">
        <v>304</v>
      </c>
      <c r="R57" s="8" t="e">
        <f t="shared" si="12"/>
        <v>#DIV/0!</v>
      </c>
      <c r="S57" s="8" t="e">
        <f t="shared" si="13"/>
        <v>#DIV/0!</v>
      </c>
      <c r="T57" s="8" t="e">
        <f t="shared" si="14"/>
        <v>#DIV/0!</v>
      </c>
    </row>
    <row r="58" spans="1:20" x14ac:dyDescent="0.25">
      <c r="A58">
        <v>52</v>
      </c>
      <c r="B58" s="18">
        <f>IF('Enter Data'!N63="",0,'Enter Data'!N63)</f>
        <v>0</v>
      </c>
      <c r="C58" s="18">
        <f>IF('Enter Data'!O63="",0,'Enter Data'!O63)</f>
        <v>0</v>
      </c>
      <c r="D58" s="2">
        <f t="shared" si="9"/>
        <v>1</v>
      </c>
      <c r="E58" s="2" t="str">
        <f t="shared" si="10"/>
        <v/>
      </c>
      <c r="F58" s="2" t="str">
        <f t="shared" si="11"/>
        <v/>
      </c>
      <c r="G58" s="2" t="str">
        <f>'Enter Data'!P63</f>
        <v/>
      </c>
      <c r="H58" s="2" t="str">
        <f>'Enter Data'!Q63</f>
        <v/>
      </c>
      <c r="I58" s="2" t="str">
        <f t="shared" si="3"/>
        <v/>
      </c>
      <c r="J58" s="2" t="str">
        <f t="shared" si="4"/>
        <v/>
      </c>
      <c r="K58" s="2" t="str">
        <f t="shared" si="5"/>
        <v/>
      </c>
      <c r="L58" s="2" t="str">
        <f>'Enter Data'!R63</f>
        <v/>
      </c>
      <c r="M58" s="2" t="str">
        <f>'Enter Data'!S63</f>
        <v/>
      </c>
      <c r="N58" s="2" t="str">
        <f t="shared" si="6"/>
        <v/>
      </c>
      <c r="O58" s="2" t="str">
        <f t="shared" si="7"/>
        <v/>
      </c>
      <c r="P58" s="2" t="str">
        <f t="shared" si="8"/>
        <v/>
      </c>
      <c r="Q58" s="8">
        <v>332</v>
      </c>
      <c r="R58" s="8" t="e">
        <f t="shared" si="12"/>
        <v>#DIV/0!</v>
      </c>
      <c r="S58" s="8" t="e">
        <f t="shared" si="13"/>
        <v>#DIV/0!</v>
      </c>
      <c r="T58" s="8" t="e">
        <f t="shared" si="14"/>
        <v>#DIV/0!</v>
      </c>
    </row>
    <row r="59" spans="1:20" x14ac:dyDescent="0.25">
      <c r="A59">
        <v>53</v>
      </c>
      <c r="B59" s="18">
        <f>IF('Enter Data'!N64="",0,'Enter Data'!N64)</f>
        <v>0</v>
      </c>
      <c r="C59" s="18">
        <f>IF('Enter Data'!O64="",0,'Enter Data'!O64)</f>
        <v>0</v>
      </c>
      <c r="D59" s="2">
        <f t="shared" si="9"/>
        <v>1</v>
      </c>
      <c r="E59" s="2" t="str">
        <f t="shared" si="10"/>
        <v/>
      </c>
      <c r="F59" s="2" t="str">
        <f t="shared" si="11"/>
        <v/>
      </c>
      <c r="G59" s="2" t="str">
        <f>'Enter Data'!P64</f>
        <v/>
      </c>
      <c r="H59" s="2" t="str">
        <f>'Enter Data'!Q64</f>
        <v/>
      </c>
      <c r="I59" s="2" t="str">
        <f t="shared" si="3"/>
        <v/>
      </c>
      <c r="J59" s="2" t="str">
        <f t="shared" si="4"/>
        <v/>
      </c>
      <c r="K59" s="2" t="str">
        <f t="shared" si="5"/>
        <v/>
      </c>
      <c r="L59" s="2" t="str">
        <f>'Enter Data'!R64</f>
        <v/>
      </c>
      <c r="M59" s="2" t="str">
        <f>'Enter Data'!S64</f>
        <v/>
      </c>
      <c r="N59" s="2" t="str">
        <f t="shared" si="6"/>
        <v/>
      </c>
      <c r="O59" s="2" t="str">
        <f t="shared" si="7"/>
        <v/>
      </c>
      <c r="P59" s="2" t="str">
        <f t="shared" si="8"/>
        <v/>
      </c>
      <c r="Q59" s="8">
        <v>362</v>
      </c>
      <c r="R59" s="8" t="e">
        <f t="shared" si="12"/>
        <v>#DIV/0!</v>
      </c>
      <c r="S59" s="8" t="e">
        <f t="shared" si="13"/>
        <v>#DIV/0!</v>
      </c>
      <c r="T59" s="8" t="e">
        <f t="shared" si="14"/>
        <v>#DIV/0!</v>
      </c>
    </row>
    <row r="60" spans="1:20" x14ac:dyDescent="0.25">
      <c r="A60">
        <v>54</v>
      </c>
      <c r="B60" s="18">
        <f>IF('Enter Data'!N65="",0,'Enter Data'!N65)</f>
        <v>0</v>
      </c>
      <c r="C60" s="18">
        <f>IF('Enter Data'!O65="",0,'Enter Data'!O65)</f>
        <v>0</v>
      </c>
      <c r="D60" s="2">
        <f t="shared" si="9"/>
        <v>1</v>
      </c>
      <c r="E60" s="2" t="str">
        <f t="shared" si="10"/>
        <v/>
      </c>
      <c r="F60" s="2" t="str">
        <f t="shared" si="11"/>
        <v/>
      </c>
      <c r="G60" s="2" t="str">
        <f>'Enter Data'!P65</f>
        <v/>
      </c>
      <c r="H60" s="2" t="str">
        <f>'Enter Data'!Q65</f>
        <v/>
      </c>
      <c r="I60" s="2" t="str">
        <f t="shared" si="3"/>
        <v/>
      </c>
      <c r="J60" s="2" t="str">
        <f t="shared" si="4"/>
        <v/>
      </c>
      <c r="K60" s="2" t="str">
        <f t="shared" si="5"/>
        <v/>
      </c>
      <c r="L60" s="2" t="str">
        <f>'Enter Data'!R65</f>
        <v/>
      </c>
      <c r="M60" s="2" t="str">
        <f>'Enter Data'!S65</f>
        <v/>
      </c>
      <c r="N60" s="2" t="str">
        <f t="shared" si="6"/>
        <v/>
      </c>
      <c r="O60" s="2" t="str">
        <f t="shared" si="7"/>
        <v/>
      </c>
      <c r="P60" s="2" t="str">
        <f t="shared" si="8"/>
        <v/>
      </c>
      <c r="Q60" s="8">
        <v>395</v>
      </c>
      <c r="R60" s="8" t="e">
        <f t="shared" si="12"/>
        <v>#DIV/0!</v>
      </c>
      <c r="S60" s="8" t="e">
        <f t="shared" si="13"/>
        <v>#DIV/0!</v>
      </c>
      <c r="T60" s="8" t="e">
        <f t="shared" si="14"/>
        <v>#DIV/0!</v>
      </c>
    </row>
    <row r="61" spans="1:20" x14ac:dyDescent="0.25">
      <c r="A61">
        <v>55</v>
      </c>
      <c r="B61" s="18">
        <f>IF('Enter Data'!N66="",0,'Enter Data'!N66)</f>
        <v>0</v>
      </c>
      <c r="C61" s="18">
        <f>IF('Enter Data'!O66="",0,'Enter Data'!O66)</f>
        <v>0</v>
      </c>
      <c r="D61" s="2">
        <f t="shared" si="9"/>
        <v>1</v>
      </c>
      <c r="E61" s="2" t="str">
        <f t="shared" si="10"/>
        <v/>
      </c>
      <c r="F61" s="2" t="str">
        <f t="shared" si="11"/>
        <v/>
      </c>
      <c r="G61" s="2" t="str">
        <f>'Enter Data'!P66</f>
        <v/>
      </c>
      <c r="H61" s="2" t="str">
        <f>'Enter Data'!Q66</f>
        <v/>
      </c>
      <c r="I61" s="2" t="str">
        <f t="shared" si="3"/>
        <v/>
      </c>
      <c r="J61" s="2" t="str">
        <f t="shared" si="4"/>
        <v/>
      </c>
      <c r="K61" s="2" t="str">
        <f t="shared" si="5"/>
        <v/>
      </c>
      <c r="L61" s="2" t="str">
        <f>'Enter Data'!R66</f>
        <v/>
      </c>
      <c r="M61" s="2" t="str">
        <f>'Enter Data'!S66</f>
        <v/>
      </c>
      <c r="N61" s="2" t="str">
        <f t="shared" si="6"/>
        <v/>
      </c>
      <c r="O61" s="2" t="str">
        <f t="shared" si="7"/>
        <v/>
      </c>
      <c r="P61" s="2" t="str">
        <f t="shared" si="8"/>
        <v/>
      </c>
      <c r="Q61" s="8">
        <v>431</v>
      </c>
      <c r="R61" s="8" t="e">
        <f t="shared" si="12"/>
        <v>#DIV/0!</v>
      </c>
      <c r="S61" s="8" t="e">
        <f t="shared" si="13"/>
        <v>#DIV/0!</v>
      </c>
      <c r="T61" s="8" t="e">
        <f t="shared" si="14"/>
        <v>#DIV/0!</v>
      </c>
    </row>
    <row r="62" spans="1:20" x14ac:dyDescent="0.25">
      <c r="A62">
        <v>56</v>
      </c>
      <c r="B62" s="18">
        <f>IF('Enter Data'!N67="",0,'Enter Data'!N67)</f>
        <v>0</v>
      </c>
      <c r="C62" s="18">
        <f>IF('Enter Data'!O67="",0,'Enter Data'!O67)</f>
        <v>0</v>
      </c>
      <c r="D62" s="2">
        <f t="shared" si="9"/>
        <v>1</v>
      </c>
      <c r="E62" s="2" t="str">
        <f t="shared" si="10"/>
        <v/>
      </c>
      <c r="F62" s="2" t="str">
        <f t="shared" si="11"/>
        <v/>
      </c>
      <c r="G62" s="2" t="str">
        <f>'Enter Data'!P67</f>
        <v/>
      </c>
      <c r="H62" s="2" t="str">
        <f>'Enter Data'!Q67</f>
        <v/>
      </c>
      <c r="I62" s="2" t="str">
        <f t="shared" si="3"/>
        <v/>
      </c>
      <c r="J62" s="2" t="str">
        <f t="shared" si="4"/>
        <v/>
      </c>
      <c r="K62" s="2" t="str">
        <f t="shared" si="5"/>
        <v/>
      </c>
      <c r="L62" s="2" t="str">
        <f>'Enter Data'!R67</f>
        <v/>
      </c>
      <c r="M62" s="2" t="str">
        <f>'Enter Data'!S67</f>
        <v/>
      </c>
      <c r="N62" s="2" t="str">
        <f t="shared" si="6"/>
        <v/>
      </c>
      <c r="O62" s="2" t="str">
        <f t="shared" si="7"/>
        <v/>
      </c>
      <c r="P62" s="2" t="str">
        <f t="shared" si="8"/>
        <v/>
      </c>
      <c r="Q62" s="8">
        <v>470</v>
      </c>
      <c r="R62" s="8" t="e">
        <f t="shared" si="12"/>
        <v>#DIV/0!</v>
      </c>
      <c r="S62" s="8" t="e">
        <f t="shared" si="13"/>
        <v>#DIV/0!</v>
      </c>
      <c r="T62" s="8" t="e">
        <f t="shared" si="14"/>
        <v>#DIV/0!</v>
      </c>
    </row>
    <row r="63" spans="1:20" x14ac:dyDescent="0.25">
      <c r="A63">
        <v>57</v>
      </c>
      <c r="B63" s="18">
        <f>IF('Enter Data'!N68="",0,'Enter Data'!N68)</f>
        <v>0</v>
      </c>
      <c r="C63" s="18">
        <f>IF('Enter Data'!O68="",0,'Enter Data'!O68)</f>
        <v>0</v>
      </c>
      <c r="D63" s="2">
        <f t="shared" si="9"/>
        <v>1</v>
      </c>
      <c r="E63" s="2" t="str">
        <f t="shared" si="10"/>
        <v/>
      </c>
      <c r="F63" s="2" t="str">
        <f t="shared" si="11"/>
        <v/>
      </c>
      <c r="G63" s="2" t="str">
        <f>'Enter Data'!P68</f>
        <v/>
      </c>
      <c r="H63" s="2" t="str">
        <f>'Enter Data'!Q68</f>
        <v/>
      </c>
      <c r="I63" s="2" t="str">
        <f t="shared" si="3"/>
        <v/>
      </c>
      <c r="J63" s="2" t="str">
        <f t="shared" si="4"/>
        <v/>
      </c>
      <c r="K63" s="2" t="str">
        <f t="shared" si="5"/>
        <v/>
      </c>
      <c r="L63" s="2" t="str">
        <f>'Enter Data'!R68</f>
        <v/>
      </c>
      <c r="M63" s="2" t="str">
        <f>'Enter Data'!S68</f>
        <v/>
      </c>
      <c r="N63" s="2" t="str">
        <f t="shared" si="6"/>
        <v/>
      </c>
      <c r="O63" s="2" t="str">
        <f t="shared" si="7"/>
        <v/>
      </c>
      <c r="P63" s="2" t="str">
        <f t="shared" si="8"/>
        <v/>
      </c>
      <c r="Q63" s="8">
        <v>512</v>
      </c>
      <c r="R63" s="8" t="e">
        <f t="shared" si="12"/>
        <v>#DIV/0!</v>
      </c>
      <c r="S63" s="8" t="e">
        <f t="shared" si="13"/>
        <v>#DIV/0!</v>
      </c>
      <c r="T63" s="8" t="e">
        <f t="shared" si="14"/>
        <v>#DIV/0!</v>
      </c>
    </row>
    <row r="64" spans="1:20" x14ac:dyDescent="0.25">
      <c r="A64">
        <v>58</v>
      </c>
      <c r="B64" s="18">
        <f>IF('Enter Data'!N69="",0,'Enter Data'!N69)</f>
        <v>0</v>
      </c>
      <c r="C64" s="18">
        <f>IF('Enter Data'!O69="",0,'Enter Data'!O69)</f>
        <v>0</v>
      </c>
      <c r="D64" s="2">
        <f t="shared" si="9"/>
        <v>1</v>
      </c>
      <c r="E64" s="2" t="str">
        <f t="shared" si="10"/>
        <v/>
      </c>
      <c r="F64" s="2" t="str">
        <f t="shared" si="11"/>
        <v/>
      </c>
      <c r="G64" s="2" t="str">
        <f>'Enter Data'!P69</f>
        <v/>
      </c>
      <c r="H64" s="2" t="str">
        <f>'Enter Data'!Q69</f>
        <v/>
      </c>
      <c r="I64" s="2" t="str">
        <f t="shared" si="3"/>
        <v/>
      </c>
      <c r="J64" s="2" t="str">
        <f t="shared" si="4"/>
        <v/>
      </c>
      <c r="K64" s="2" t="str">
        <f t="shared" si="5"/>
        <v/>
      </c>
      <c r="L64" s="2" t="str">
        <f>'Enter Data'!R69</f>
        <v/>
      </c>
      <c r="M64" s="2" t="str">
        <f>'Enter Data'!S69</f>
        <v/>
      </c>
      <c r="N64" s="2" t="str">
        <f t="shared" si="6"/>
        <v/>
      </c>
      <c r="O64" s="2" t="str">
        <f t="shared" si="7"/>
        <v/>
      </c>
      <c r="P64" s="2" t="str">
        <f t="shared" si="8"/>
        <v/>
      </c>
      <c r="Q64" s="8">
        <v>558</v>
      </c>
      <c r="R64" s="8" t="e">
        <f t="shared" si="12"/>
        <v>#DIV/0!</v>
      </c>
      <c r="S64" s="8" t="e">
        <f t="shared" si="13"/>
        <v>#DIV/0!</v>
      </c>
      <c r="T64" s="8" t="e">
        <f t="shared" si="14"/>
        <v>#DIV/0!</v>
      </c>
    </row>
    <row r="65" spans="1:20" x14ac:dyDescent="0.25">
      <c r="A65">
        <v>59</v>
      </c>
      <c r="B65" s="18">
        <f>IF('Enter Data'!N70="",0,'Enter Data'!N70)</f>
        <v>0</v>
      </c>
      <c r="C65" s="18">
        <f>IF('Enter Data'!O70="",0,'Enter Data'!O70)</f>
        <v>0</v>
      </c>
      <c r="D65" s="2">
        <f t="shared" si="9"/>
        <v>1</v>
      </c>
      <c r="E65" s="2" t="str">
        <f t="shared" si="10"/>
        <v/>
      </c>
      <c r="F65" s="2" t="str">
        <f t="shared" si="11"/>
        <v/>
      </c>
      <c r="G65" s="2" t="str">
        <f>'Enter Data'!P70</f>
        <v/>
      </c>
      <c r="H65" s="2" t="str">
        <f>'Enter Data'!Q70</f>
        <v/>
      </c>
      <c r="I65" s="2" t="str">
        <f t="shared" si="3"/>
        <v/>
      </c>
      <c r="J65" s="2" t="str">
        <f t="shared" si="4"/>
        <v/>
      </c>
      <c r="K65" s="2" t="str">
        <f t="shared" si="5"/>
        <v/>
      </c>
      <c r="L65" s="2" t="str">
        <f>'Enter Data'!R70</f>
        <v/>
      </c>
      <c r="M65" s="2" t="str">
        <f>'Enter Data'!S70</f>
        <v/>
      </c>
      <c r="N65" s="2" t="str">
        <f t="shared" si="6"/>
        <v/>
      </c>
      <c r="O65" s="2" t="str">
        <f t="shared" si="7"/>
        <v/>
      </c>
      <c r="P65" s="2" t="str">
        <f t="shared" si="8"/>
        <v/>
      </c>
      <c r="Q65" s="8">
        <v>609</v>
      </c>
      <c r="R65" s="8" t="e">
        <f t="shared" si="12"/>
        <v>#DIV/0!</v>
      </c>
      <c r="S65" s="8" t="e">
        <f t="shared" si="13"/>
        <v>#DIV/0!</v>
      </c>
      <c r="T65" s="8" t="e">
        <f t="shared" si="14"/>
        <v>#DIV/0!</v>
      </c>
    </row>
    <row r="66" spans="1:20" x14ac:dyDescent="0.25">
      <c r="A66">
        <v>60</v>
      </c>
      <c r="B66" s="18">
        <f>IF('Enter Data'!N71="",0,'Enter Data'!N71)</f>
        <v>0</v>
      </c>
      <c r="C66" s="18">
        <f>IF('Enter Data'!O71="",0,'Enter Data'!O71)</f>
        <v>0</v>
      </c>
      <c r="D66" s="2">
        <f t="shared" si="9"/>
        <v>1</v>
      </c>
      <c r="E66" s="2" t="str">
        <f t="shared" si="10"/>
        <v/>
      </c>
      <c r="F66" s="2" t="str">
        <f t="shared" si="11"/>
        <v/>
      </c>
      <c r="G66" s="2" t="str">
        <f>'Enter Data'!P71</f>
        <v/>
      </c>
      <c r="H66" s="2" t="str">
        <f>'Enter Data'!Q71</f>
        <v/>
      </c>
      <c r="I66" s="2" t="str">
        <f t="shared" si="3"/>
        <v/>
      </c>
      <c r="J66" s="2" t="str">
        <f t="shared" si="4"/>
        <v/>
      </c>
      <c r="K66" s="2" t="str">
        <f t="shared" si="5"/>
        <v/>
      </c>
      <c r="L66" s="2" t="str">
        <f>'Enter Data'!R71</f>
        <v/>
      </c>
      <c r="M66" s="2" t="str">
        <f>'Enter Data'!S71</f>
        <v/>
      </c>
      <c r="N66" s="2" t="str">
        <f t="shared" si="6"/>
        <v/>
      </c>
      <c r="O66" s="2" t="str">
        <f t="shared" si="7"/>
        <v/>
      </c>
      <c r="P66" s="2" t="str">
        <f t="shared" si="8"/>
        <v/>
      </c>
      <c r="Q66" s="8">
        <v>664</v>
      </c>
      <c r="R66" s="8" t="e">
        <f t="shared" si="12"/>
        <v>#DIV/0!</v>
      </c>
      <c r="S66" s="8" t="e">
        <f t="shared" si="13"/>
        <v>#DIV/0!</v>
      </c>
      <c r="T66" s="8" t="e">
        <f t="shared" si="14"/>
        <v>#DIV/0!</v>
      </c>
    </row>
    <row r="67" spans="1:20" x14ac:dyDescent="0.25">
      <c r="A67">
        <v>61</v>
      </c>
      <c r="B67" s="18">
        <f>IF('Enter Data'!N72="",0,'Enter Data'!N72)</f>
        <v>0</v>
      </c>
      <c r="C67" s="18">
        <f>IF('Enter Data'!O72="",0,'Enter Data'!O72)</f>
        <v>0</v>
      </c>
      <c r="D67" s="2">
        <f t="shared" si="9"/>
        <v>1</v>
      </c>
      <c r="E67" s="2" t="str">
        <f t="shared" si="10"/>
        <v/>
      </c>
      <c r="F67" s="2" t="str">
        <f t="shared" si="11"/>
        <v/>
      </c>
      <c r="G67" s="2" t="str">
        <f>'Enter Data'!P72</f>
        <v/>
      </c>
      <c r="H67" s="2" t="str">
        <f>'Enter Data'!Q72</f>
        <v/>
      </c>
      <c r="I67" s="2" t="str">
        <f t="shared" si="3"/>
        <v/>
      </c>
      <c r="J67" s="2" t="str">
        <f t="shared" si="4"/>
        <v/>
      </c>
      <c r="K67" s="2" t="str">
        <f t="shared" si="5"/>
        <v/>
      </c>
      <c r="L67" s="2" t="str">
        <f>'Enter Data'!R72</f>
        <v/>
      </c>
      <c r="M67" s="2" t="str">
        <f>'Enter Data'!S72</f>
        <v/>
      </c>
      <c r="N67" s="2" t="str">
        <f t="shared" si="6"/>
        <v/>
      </c>
      <c r="O67" s="2" t="str">
        <f t="shared" si="7"/>
        <v/>
      </c>
      <c r="P67" s="2" t="str">
        <f t="shared" si="8"/>
        <v/>
      </c>
      <c r="Q67" s="8">
        <v>724</v>
      </c>
      <c r="R67" s="8" t="e">
        <f t="shared" si="12"/>
        <v>#DIV/0!</v>
      </c>
      <c r="S67" s="8" t="e">
        <f t="shared" si="13"/>
        <v>#DIV/0!</v>
      </c>
      <c r="T67" s="8" t="e">
        <f t="shared" si="14"/>
        <v>#DIV/0!</v>
      </c>
    </row>
    <row r="68" spans="1:20" x14ac:dyDescent="0.25">
      <c r="A68">
        <v>62</v>
      </c>
      <c r="B68" s="18">
        <f>IF('Enter Data'!N73="",0,'Enter Data'!N73)</f>
        <v>0</v>
      </c>
      <c r="C68" s="18">
        <f>IF('Enter Data'!O73="",0,'Enter Data'!O73)</f>
        <v>0</v>
      </c>
      <c r="D68" s="2">
        <f t="shared" si="9"/>
        <v>1</v>
      </c>
      <c r="E68" s="2" t="str">
        <f t="shared" si="10"/>
        <v/>
      </c>
      <c r="F68" s="2" t="str">
        <f t="shared" si="11"/>
        <v/>
      </c>
      <c r="G68" s="2" t="str">
        <f>'Enter Data'!P73</f>
        <v/>
      </c>
      <c r="H68" s="2" t="str">
        <f>'Enter Data'!Q73</f>
        <v/>
      </c>
      <c r="I68" s="2" t="str">
        <f t="shared" si="3"/>
        <v/>
      </c>
      <c r="J68" s="2" t="str">
        <f t="shared" si="4"/>
        <v/>
      </c>
      <c r="K68" s="2" t="str">
        <f t="shared" si="5"/>
        <v/>
      </c>
      <c r="L68" s="2" t="str">
        <f>'Enter Data'!R73</f>
        <v/>
      </c>
      <c r="M68" s="2" t="str">
        <f>'Enter Data'!S73</f>
        <v/>
      </c>
      <c r="N68" s="2" t="str">
        <f t="shared" si="6"/>
        <v/>
      </c>
      <c r="O68" s="2" t="str">
        <f t="shared" si="7"/>
        <v/>
      </c>
      <c r="P68" s="2" t="str">
        <f t="shared" si="8"/>
        <v/>
      </c>
      <c r="Q68" s="8">
        <v>790</v>
      </c>
      <c r="R68" s="8" t="e">
        <f t="shared" si="12"/>
        <v>#DIV/0!</v>
      </c>
      <c r="S68" s="8" t="e">
        <f t="shared" si="13"/>
        <v>#DIV/0!</v>
      </c>
      <c r="T68" s="8" t="e">
        <f t="shared" si="14"/>
        <v>#DIV/0!</v>
      </c>
    </row>
    <row r="69" spans="1:20" x14ac:dyDescent="0.25">
      <c r="A69">
        <v>63</v>
      </c>
      <c r="B69" s="18">
        <f>IF('Enter Data'!N74="",0,'Enter Data'!N74)</f>
        <v>0</v>
      </c>
      <c r="C69" s="18">
        <f>IF('Enter Data'!O74="",0,'Enter Data'!O74)</f>
        <v>0</v>
      </c>
      <c r="D69" s="2">
        <f t="shared" si="9"/>
        <v>1</v>
      </c>
      <c r="E69" s="2" t="str">
        <f t="shared" si="10"/>
        <v/>
      </c>
      <c r="F69" s="2" t="str">
        <f t="shared" si="11"/>
        <v/>
      </c>
      <c r="G69" s="2" t="str">
        <f>'Enter Data'!P74</f>
        <v/>
      </c>
      <c r="H69" s="2" t="str">
        <f>'Enter Data'!Q74</f>
        <v/>
      </c>
      <c r="I69" s="2" t="str">
        <f t="shared" si="3"/>
        <v/>
      </c>
      <c r="J69" s="2" t="str">
        <f t="shared" si="4"/>
        <v/>
      </c>
      <c r="K69" s="2" t="str">
        <f t="shared" si="5"/>
        <v/>
      </c>
      <c r="L69" s="2" t="str">
        <f>'Enter Data'!R74</f>
        <v/>
      </c>
      <c r="M69" s="2" t="str">
        <f>'Enter Data'!S74</f>
        <v/>
      </c>
      <c r="N69" s="2" t="str">
        <f t="shared" si="6"/>
        <v/>
      </c>
      <c r="O69" s="2" t="str">
        <f t="shared" si="7"/>
        <v/>
      </c>
      <c r="P69" s="2" t="str">
        <f t="shared" si="8"/>
        <v/>
      </c>
      <c r="Q69" s="8">
        <v>861</v>
      </c>
      <c r="R69" s="8" t="e">
        <f t="shared" si="12"/>
        <v>#DIV/0!</v>
      </c>
      <c r="S69" s="8" t="e">
        <f t="shared" si="13"/>
        <v>#DIV/0!</v>
      </c>
      <c r="T69" s="8" t="e">
        <f t="shared" si="14"/>
        <v>#DIV/0!</v>
      </c>
    </row>
    <row r="70" spans="1:20" x14ac:dyDescent="0.25">
      <c r="A70">
        <v>64</v>
      </c>
      <c r="B70" s="18">
        <f>IF('Enter Data'!N75="",0,'Enter Data'!N75)</f>
        <v>0</v>
      </c>
      <c r="C70" s="18">
        <f>IF('Enter Data'!O75="",0,'Enter Data'!O75)</f>
        <v>0</v>
      </c>
      <c r="D70" s="2">
        <f t="shared" si="9"/>
        <v>1</v>
      </c>
      <c r="E70" s="2" t="str">
        <f t="shared" si="10"/>
        <v/>
      </c>
      <c r="F70" s="2" t="str">
        <f t="shared" si="11"/>
        <v/>
      </c>
      <c r="G70" s="2" t="str">
        <f>'Enter Data'!P75</f>
        <v/>
      </c>
      <c r="H70" s="2" t="str">
        <f>'Enter Data'!Q75</f>
        <v/>
      </c>
      <c r="I70" s="2" t="str">
        <f t="shared" si="3"/>
        <v/>
      </c>
      <c r="J70" s="2" t="str">
        <f t="shared" si="4"/>
        <v/>
      </c>
      <c r="K70" s="2" t="str">
        <f t="shared" si="5"/>
        <v/>
      </c>
      <c r="L70" s="2" t="str">
        <f>'Enter Data'!R75</f>
        <v/>
      </c>
      <c r="M70" s="2" t="str">
        <f>'Enter Data'!S75</f>
        <v/>
      </c>
      <c r="N70" s="2" t="str">
        <f t="shared" si="6"/>
        <v/>
      </c>
      <c r="O70" s="2" t="str">
        <f t="shared" si="7"/>
        <v/>
      </c>
      <c r="P70" s="2" t="str">
        <f t="shared" si="8"/>
        <v/>
      </c>
      <c r="Q70" s="8">
        <v>939</v>
      </c>
      <c r="R70" s="8" t="e">
        <f t="shared" si="12"/>
        <v>#DIV/0!</v>
      </c>
      <c r="S70" s="8" t="e">
        <f t="shared" si="13"/>
        <v>#DIV/0!</v>
      </c>
      <c r="T70" s="8" t="e">
        <f t="shared" si="14"/>
        <v>#DIV/0!</v>
      </c>
    </row>
    <row r="71" spans="1:20" x14ac:dyDescent="0.25">
      <c r="A71">
        <v>65</v>
      </c>
      <c r="B71" s="18">
        <f>IF('Enter Data'!N76="",0,'Enter Data'!N76)</f>
        <v>0</v>
      </c>
      <c r="C71" s="18">
        <f>IF('Enter Data'!O76="",0,'Enter Data'!O76)</f>
        <v>0</v>
      </c>
      <c r="D71" s="2">
        <f t="shared" si="9"/>
        <v>1</v>
      </c>
      <c r="E71" s="2" t="str">
        <f t="shared" si="10"/>
        <v/>
      </c>
      <c r="F71" s="2" t="str">
        <f t="shared" si="11"/>
        <v/>
      </c>
      <c r="G71" s="2" t="str">
        <f>'Enter Data'!P76</f>
        <v/>
      </c>
      <c r="H71" s="2" t="str">
        <f>'Enter Data'!Q76</f>
        <v/>
      </c>
      <c r="I71" s="2" t="str">
        <f t="shared" si="3"/>
        <v/>
      </c>
      <c r="J71" s="2" t="str">
        <f t="shared" si="4"/>
        <v/>
      </c>
      <c r="K71" s="2" t="str">
        <f t="shared" si="5"/>
        <v/>
      </c>
      <c r="L71" s="2" t="str">
        <f>'Enter Data'!R76</f>
        <v/>
      </c>
      <c r="M71" s="2" t="str">
        <f>'Enter Data'!S76</f>
        <v/>
      </c>
      <c r="N71" s="2" t="str">
        <f t="shared" si="6"/>
        <v/>
      </c>
      <c r="O71" s="2" t="str">
        <f t="shared" si="7"/>
        <v/>
      </c>
      <c r="P71" s="2" t="str">
        <f t="shared" si="8"/>
        <v/>
      </c>
      <c r="Q71" s="8">
        <v>1024</v>
      </c>
      <c r="R71" s="8" t="e">
        <f t="shared" ref="R71:R85" si="15">1-EXP(-EXP((LN($Q71)*SLOPE($F$7:$F$106,$E$7:$E$106)+INTERCEPT($F$7:$F$106,$E$7:$E$106))))</f>
        <v>#DIV/0!</v>
      </c>
      <c r="S71" s="8" t="e">
        <f t="shared" ref="S71:S85" si="16">1-EXP(-EXP((LN($Q71)*SLOPE($K$7:$K$106,$J$7:$J$106)+INTERCEPT($K$7:$K$106,$J$7:$J$106))))</f>
        <v>#DIV/0!</v>
      </c>
      <c r="T71" s="8" t="e">
        <f t="shared" ref="T71:T85" si="17">1-EXP(-EXP((LN($Q71)*SLOPE($P$7:$P$106,$O$7:$O$106)+INTERCEPT($P$7:$P$106,$O$7:$O$106))))</f>
        <v>#DIV/0!</v>
      </c>
    </row>
    <row r="72" spans="1:20" x14ac:dyDescent="0.25">
      <c r="A72">
        <v>66</v>
      </c>
      <c r="B72" s="18">
        <f>IF('Enter Data'!N77="",0,'Enter Data'!N77)</f>
        <v>0</v>
      </c>
      <c r="C72" s="18">
        <f>IF('Enter Data'!O77="",0,'Enter Data'!O77)</f>
        <v>0</v>
      </c>
      <c r="D72" s="2">
        <f t="shared" ref="D72:D106" si="18">IF(OR(B72="",C72&gt;=1),"",1-C72)</f>
        <v>1</v>
      </c>
      <c r="E72" s="2" t="str">
        <f t="shared" ref="E72:E106" si="19">IF(OR(B72="",B72=0,C72="",C72=0,D72=0,C72&gt;=1),"",LN(B72))</f>
        <v/>
      </c>
      <c r="F72" s="2" t="str">
        <f t="shared" ref="F72:F106" si="20">IF(OR(B72="",B72=0,C72="",C72=0,D72=0,C72&gt;=1),"",LN(-LN(D72)))</f>
        <v/>
      </c>
      <c r="G72" s="2" t="str">
        <f>'Enter Data'!P77</f>
        <v/>
      </c>
      <c r="H72" s="2" t="str">
        <f>'Enter Data'!Q77</f>
        <v/>
      </c>
      <c r="I72" s="2" t="str">
        <f t="shared" ref="I72:I106" si="21">IF(OR(G72="",H72&gt;=1),"",1-H72)</f>
        <v/>
      </c>
      <c r="J72" s="2" t="str">
        <f t="shared" ref="J72:J106" si="22">IF(OR(G72="",G72=0,H72="",H72=0,I72=0,H72&gt;=1),"",LN(G72))</f>
        <v/>
      </c>
      <c r="K72" s="2" t="str">
        <f t="shared" ref="K72:K106" si="23">IF(OR(G72="",G72=0,H72="",H72=0,I72=0,H72&gt;=1),"",LN(-LN(I72)))</f>
        <v/>
      </c>
      <c r="L72" s="2" t="str">
        <f>'Enter Data'!R77</f>
        <v/>
      </c>
      <c r="M72" s="2" t="str">
        <f>'Enter Data'!S77</f>
        <v/>
      </c>
      <c r="N72" s="2" t="str">
        <f t="shared" ref="N72:N106" si="24">IF(OR(L72="",M72&gt;=1),"",1-M72)</f>
        <v/>
      </c>
      <c r="O72" s="2" t="str">
        <f t="shared" ref="O72:O106" si="25">IF(OR(L72="",L72=0,M72="",M72=0,N72=0,M72&gt;=1),"",LN(L72))</f>
        <v/>
      </c>
      <c r="P72" s="2" t="str">
        <f t="shared" ref="P72:P106" si="26">IF(OR(L72="",L72=0,M72="",M72=0,N72=0,M72&gt;=1),"",LN(-LN(N72)))</f>
        <v/>
      </c>
      <c r="Q72" s="8">
        <v>1117</v>
      </c>
      <c r="R72" s="8" t="e">
        <f t="shared" si="15"/>
        <v>#DIV/0!</v>
      </c>
      <c r="S72" s="8" t="e">
        <f t="shared" si="16"/>
        <v>#DIV/0!</v>
      </c>
      <c r="T72" s="8" t="e">
        <f t="shared" si="17"/>
        <v>#DIV/0!</v>
      </c>
    </row>
    <row r="73" spans="1:20" x14ac:dyDescent="0.25">
      <c r="A73">
        <v>67</v>
      </c>
      <c r="B73" s="18">
        <f>IF('Enter Data'!N78="",0,'Enter Data'!N78)</f>
        <v>0</v>
      </c>
      <c r="C73" s="18">
        <f>IF('Enter Data'!O78="",0,'Enter Data'!O78)</f>
        <v>0</v>
      </c>
      <c r="D73" s="2">
        <f t="shared" si="18"/>
        <v>1</v>
      </c>
      <c r="E73" s="2" t="str">
        <f t="shared" si="19"/>
        <v/>
      </c>
      <c r="F73" s="2" t="str">
        <f t="shared" si="20"/>
        <v/>
      </c>
      <c r="G73" s="2" t="str">
        <f>'Enter Data'!P78</f>
        <v/>
      </c>
      <c r="H73" s="2" t="str">
        <f>'Enter Data'!Q78</f>
        <v/>
      </c>
      <c r="I73" s="2" t="str">
        <f t="shared" si="21"/>
        <v/>
      </c>
      <c r="J73" s="2" t="str">
        <f t="shared" si="22"/>
        <v/>
      </c>
      <c r="K73" s="2" t="str">
        <f t="shared" si="23"/>
        <v/>
      </c>
      <c r="L73" s="2" t="str">
        <f>'Enter Data'!R78</f>
        <v/>
      </c>
      <c r="M73" s="2" t="str">
        <f>'Enter Data'!S78</f>
        <v/>
      </c>
      <c r="N73" s="2" t="str">
        <f t="shared" si="24"/>
        <v/>
      </c>
      <c r="O73" s="2" t="str">
        <f t="shared" si="25"/>
        <v/>
      </c>
      <c r="P73" s="2" t="str">
        <f t="shared" si="26"/>
        <v/>
      </c>
      <c r="Q73" s="8">
        <v>1218</v>
      </c>
      <c r="R73" s="8" t="e">
        <f t="shared" si="15"/>
        <v>#DIV/0!</v>
      </c>
      <c r="S73" s="8" t="e">
        <f t="shared" si="16"/>
        <v>#DIV/0!</v>
      </c>
      <c r="T73" s="8" t="e">
        <f t="shared" si="17"/>
        <v>#DIV/0!</v>
      </c>
    </row>
    <row r="74" spans="1:20" x14ac:dyDescent="0.25">
      <c r="A74">
        <v>68</v>
      </c>
      <c r="B74" s="18">
        <f>IF('Enter Data'!N79="",0,'Enter Data'!N79)</f>
        <v>0</v>
      </c>
      <c r="C74" s="18">
        <f>IF('Enter Data'!O79="",0,'Enter Data'!O79)</f>
        <v>0</v>
      </c>
      <c r="D74" s="2">
        <f t="shared" si="18"/>
        <v>1</v>
      </c>
      <c r="E74" s="2" t="str">
        <f t="shared" si="19"/>
        <v/>
      </c>
      <c r="F74" s="2" t="str">
        <f t="shared" si="20"/>
        <v/>
      </c>
      <c r="G74" s="2" t="str">
        <f>'Enter Data'!P79</f>
        <v/>
      </c>
      <c r="H74" s="2" t="str">
        <f>'Enter Data'!Q79</f>
        <v/>
      </c>
      <c r="I74" s="2" t="str">
        <f t="shared" si="21"/>
        <v/>
      </c>
      <c r="J74" s="2" t="str">
        <f t="shared" si="22"/>
        <v/>
      </c>
      <c r="K74" s="2" t="str">
        <f t="shared" si="23"/>
        <v/>
      </c>
      <c r="L74" s="2" t="str">
        <f>'Enter Data'!R79</f>
        <v/>
      </c>
      <c r="M74" s="2" t="str">
        <f>'Enter Data'!S79</f>
        <v/>
      </c>
      <c r="N74" s="2" t="str">
        <f t="shared" si="24"/>
        <v/>
      </c>
      <c r="O74" s="2" t="str">
        <f t="shared" si="25"/>
        <v/>
      </c>
      <c r="P74" s="2" t="str">
        <f t="shared" si="26"/>
        <v/>
      </c>
      <c r="Q74" s="8">
        <v>1328</v>
      </c>
      <c r="R74" s="8" t="e">
        <f t="shared" si="15"/>
        <v>#DIV/0!</v>
      </c>
      <c r="S74" s="8" t="e">
        <f t="shared" si="16"/>
        <v>#DIV/0!</v>
      </c>
      <c r="T74" s="8" t="e">
        <f t="shared" si="17"/>
        <v>#DIV/0!</v>
      </c>
    </row>
    <row r="75" spans="1:20" x14ac:dyDescent="0.25">
      <c r="A75">
        <v>69</v>
      </c>
      <c r="B75" s="18">
        <f>IF('Enter Data'!N80="",0,'Enter Data'!N80)</f>
        <v>0</v>
      </c>
      <c r="C75" s="18">
        <f>IF('Enter Data'!O80="",0,'Enter Data'!O80)</f>
        <v>0</v>
      </c>
      <c r="D75" s="2">
        <f t="shared" si="18"/>
        <v>1</v>
      </c>
      <c r="E75" s="2" t="str">
        <f t="shared" si="19"/>
        <v/>
      </c>
      <c r="F75" s="2" t="str">
        <f t="shared" si="20"/>
        <v/>
      </c>
      <c r="G75" s="2" t="str">
        <f>'Enter Data'!P80</f>
        <v/>
      </c>
      <c r="H75" s="2" t="str">
        <f>'Enter Data'!Q80</f>
        <v/>
      </c>
      <c r="I75" s="2" t="str">
        <f t="shared" si="21"/>
        <v/>
      </c>
      <c r="J75" s="2" t="str">
        <f t="shared" si="22"/>
        <v/>
      </c>
      <c r="K75" s="2" t="str">
        <f t="shared" si="23"/>
        <v/>
      </c>
      <c r="L75" s="2" t="str">
        <f>'Enter Data'!R80</f>
        <v/>
      </c>
      <c r="M75" s="2" t="str">
        <f>'Enter Data'!S80</f>
        <v/>
      </c>
      <c r="N75" s="2" t="str">
        <f t="shared" si="24"/>
        <v/>
      </c>
      <c r="O75" s="2" t="str">
        <f t="shared" si="25"/>
        <v/>
      </c>
      <c r="P75" s="2" t="str">
        <f t="shared" si="26"/>
        <v/>
      </c>
      <c r="Q75" s="8">
        <v>1448</v>
      </c>
      <c r="R75" s="8" t="e">
        <f t="shared" si="15"/>
        <v>#DIV/0!</v>
      </c>
      <c r="S75" s="8" t="e">
        <f t="shared" si="16"/>
        <v>#DIV/0!</v>
      </c>
      <c r="T75" s="8" t="e">
        <f t="shared" si="17"/>
        <v>#DIV/0!</v>
      </c>
    </row>
    <row r="76" spans="1:20" x14ac:dyDescent="0.25">
      <c r="A76">
        <v>70</v>
      </c>
      <c r="B76" s="18">
        <f>IF('Enter Data'!N81="",0,'Enter Data'!N81)</f>
        <v>0</v>
      </c>
      <c r="C76" s="18">
        <f>IF('Enter Data'!O81="",0,'Enter Data'!O81)</f>
        <v>0</v>
      </c>
      <c r="D76" s="2">
        <f t="shared" si="18"/>
        <v>1</v>
      </c>
      <c r="E76" s="2" t="str">
        <f t="shared" si="19"/>
        <v/>
      </c>
      <c r="F76" s="2" t="str">
        <f t="shared" si="20"/>
        <v/>
      </c>
      <c r="G76" s="2" t="str">
        <f>'Enter Data'!P81</f>
        <v/>
      </c>
      <c r="H76" s="2" t="str">
        <f>'Enter Data'!Q81</f>
        <v/>
      </c>
      <c r="I76" s="2" t="str">
        <f t="shared" si="21"/>
        <v/>
      </c>
      <c r="J76" s="2" t="str">
        <f t="shared" si="22"/>
        <v/>
      </c>
      <c r="K76" s="2" t="str">
        <f t="shared" si="23"/>
        <v/>
      </c>
      <c r="L76" s="2" t="str">
        <f>'Enter Data'!R81</f>
        <v/>
      </c>
      <c r="M76" s="2" t="str">
        <f>'Enter Data'!S81</f>
        <v/>
      </c>
      <c r="N76" s="2" t="str">
        <f t="shared" si="24"/>
        <v/>
      </c>
      <c r="O76" s="2" t="str">
        <f t="shared" si="25"/>
        <v/>
      </c>
      <c r="P76" s="2" t="str">
        <f t="shared" si="26"/>
        <v/>
      </c>
      <c r="Q76" s="8">
        <v>1579</v>
      </c>
      <c r="R76" s="8" t="e">
        <f t="shared" si="15"/>
        <v>#DIV/0!</v>
      </c>
      <c r="S76" s="8" t="e">
        <f t="shared" si="16"/>
        <v>#DIV/0!</v>
      </c>
      <c r="T76" s="8" t="e">
        <f t="shared" si="17"/>
        <v>#DIV/0!</v>
      </c>
    </row>
    <row r="77" spans="1:20" x14ac:dyDescent="0.25">
      <c r="A77">
        <v>71</v>
      </c>
      <c r="B77" s="18">
        <f>IF('Enter Data'!N82="",0,'Enter Data'!N82)</f>
        <v>0</v>
      </c>
      <c r="C77" s="18">
        <f>IF('Enter Data'!O82="",0,'Enter Data'!O82)</f>
        <v>0</v>
      </c>
      <c r="D77" s="2">
        <f t="shared" si="18"/>
        <v>1</v>
      </c>
      <c r="E77" s="2" t="str">
        <f t="shared" si="19"/>
        <v/>
      </c>
      <c r="F77" s="2" t="str">
        <f t="shared" si="20"/>
        <v/>
      </c>
      <c r="G77" s="2" t="str">
        <f>'Enter Data'!P82</f>
        <v/>
      </c>
      <c r="H77" s="2" t="str">
        <f>'Enter Data'!Q82</f>
        <v/>
      </c>
      <c r="I77" s="2" t="str">
        <f t="shared" si="21"/>
        <v/>
      </c>
      <c r="J77" s="2" t="str">
        <f t="shared" si="22"/>
        <v/>
      </c>
      <c r="K77" s="2" t="str">
        <f t="shared" si="23"/>
        <v/>
      </c>
      <c r="L77" s="2" t="str">
        <f>'Enter Data'!R82</f>
        <v/>
      </c>
      <c r="M77" s="2" t="str">
        <f>'Enter Data'!S82</f>
        <v/>
      </c>
      <c r="N77" s="2" t="str">
        <f t="shared" si="24"/>
        <v/>
      </c>
      <c r="O77" s="2" t="str">
        <f t="shared" si="25"/>
        <v/>
      </c>
      <c r="P77" s="2" t="str">
        <f t="shared" si="26"/>
        <v/>
      </c>
      <c r="Q77" s="8">
        <v>1722</v>
      </c>
      <c r="R77" s="8" t="e">
        <f t="shared" si="15"/>
        <v>#DIV/0!</v>
      </c>
      <c r="S77" s="8" t="e">
        <f t="shared" si="16"/>
        <v>#DIV/0!</v>
      </c>
      <c r="T77" s="8" t="e">
        <f t="shared" si="17"/>
        <v>#DIV/0!</v>
      </c>
    </row>
    <row r="78" spans="1:20" x14ac:dyDescent="0.25">
      <c r="A78">
        <v>72</v>
      </c>
      <c r="B78" s="18">
        <f>IF('Enter Data'!N83="",0,'Enter Data'!N83)</f>
        <v>0</v>
      </c>
      <c r="C78" s="18">
        <f>IF('Enter Data'!O83="",0,'Enter Data'!O83)</f>
        <v>0</v>
      </c>
      <c r="D78" s="2">
        <f t="shared" si="18"/>
        <v>1</v>
      </c>
      <c r="E78" s="2" t="str">
        <f t="shared" si="19"/>
        <v/>
      </c>
      <c r="F78" s="2" t="str">
        <f t="shared" si="20"/>
        <v/>
      </c>
      <c r="G78" s="2" t="str">
        <f>'Enter Data'!P83</f>
        <v/>
      </c>
      <c r="H78" s="2" t="str">
        <f>'Enter Data'!Q83</f>
        <v/>
      </c>
      <c r="I78" s="2" t="str">
        <f t="shared" si="21"/>
        <v/>
      </c>
      <c r="J78" s="2" t="str">
        <f t="shared" si="22"/>
        <v/>
      </c>
      <c r="K78" s="2" t="str">
        <f t="shared" si="23"/>
        <v/>
      </c>
      <c r="L78" s="2" t="str">
        <f>'Enter Data'!R83</f>
        <v/>
      </c>
      <c r="M78" s="2" t="str">
        <f>'Enter Data'!S83</f>
        <v/>
      </c>
      <c r="N78" s="2" t="str">
        <f t="shared" si="24"/>
        <v/>
      </c>
      <c r="O78" s="2" t="str">
        <f t="shared" si="25"/>
        <v/>
      </c>
      <c r="P78" s="2" t="str">
        <f t="shared" si="26"/>
        <v/>
      </c>
      <c r="Q78" s="8">
        <v>1878</v>
      </c>
      <c r="R78" s="8" t="e">
        <f t="shared" si="15"/>
        <v>#DIV/0!</v>
      </c>
      <c r="S78" s="8" t="e">
        <f t="shared" si="16"/>
        <v>#DIV/0!</v>
      </c>
      <c r="T78" s="8" t="e">
        <f t="shared" si="17"/>
        <v>#DIV/0!</v>
      </c>
    </row>
    <row r="79" spans="1:20" x14ac:dyDescent="0.25">
      <c r="A79">
        <v>73</v>
      </c>
      <c r="B79" s="18">
        <f>IF('Enter Data'!N84="",0,'Enter Data'!N84)</f>
        <v>0</v>
      </c>
      <c r="C79" s="18">
        <f>IF('Enter Data'!O84="",0,'Enter Data'!O84)</f>
        <v>0</v>
      </c>
      <c r="D79" s="2">
        <f t="shared" si="18"/>
        <v>1</v>
      </c>
      <c r="E79" s="2" t="str">
        <f t="shared" si="19"/>
        <v/>
      </c>
      <c r="F79" s="2" t="str">
        <f t="shared" si="20"/>
        <v/>
      </c>
      <c r="G79" s="2" t="str">
        <f>'Enter Data'!P84</f>
        <v/>
      </c>
      <c r="H79" s="2" t="str">
        <f>'Enter Data'!Q84</f>
        <v/>
      </c>
      <c r="I79" s="2" t="str">
        <f t="shared" si="21"/>
        <v/>
      </c>
      <c r="J79" s="2" t="str">
        <f t="shared" si="22"/>
        <v/>
      </c>
      <c r="K79" s="2" t="str">
        <f t="shared" si="23"/>
        <v/>
      </c>
      <c r="L79" s="2" t="str">
        <f>'Enter Data'!R84</f>
        <v/>
      </c>
      <c r="M79" s="2" t="str">
        <f>'Enter Data'!S84</f>
        <v/>
      </c>
      <c r="N79" s="2" t="str">
        <f t="shared" si="24"/>
        <v/>
      </c>
      <c r="O79" s="2" t="str">
        <f t="shared" si="25"/>
        <v/>
      </c>
      <c r="P79" s="2" t="str">
        <f t="shared" si="26"/>
        <v/>
      </c>
      <c r="Q79" s="8">
        <v>2048</v>
      </c>
      <c r="R79" s="8" t="e">
        <f t="shared" si="15"/>
        <v>#DIV/0!</v>
      </c>
      <c r="S79" s="8" t="e">
        <f t="shared" si="16"/>
        <v>#DIV/0!</v>
      </c>
      <c r="T79" s="8" t="e">
        <f t="shared" si="17"/>
        <v>#DIV/0!</v>
      </c>
    </row>
    <row r="80" spans="1:20" x14ac:dyDescent="0.25">
      <c r="A80">
        <v>74</v>
      </c>
      <c r="B80" s="18">
        <f>IF('Enter Data'!N85="",0,'Enter Data'!N85)</f>
        <v>0</v>
      </c>
      <c r="C80" s="18">
        <f>IF('Enter Data'!O85="",0,'Enter Data'!O85)</f>
        <v>0</v>
      </c>
      <c r="D80" s="2">
        <f t="shared" si="18"/>
        <v>1</v>
      </c>
      <c r="E80" s="2" t="str">
        <f t="shared" si="19"/>
        <v/>
      </c>
      <c r="F80" s="2" t="str">
        <f t="shared" si="20"/>
        <v/>
      </c>
      <c r="G80" s="2" t="str">
        <f>'Enter Data'!P85</f>
        <v/>
      </c>
      <c r="H80" s="2" t="str">
        <f>'Enter Data'!Q85</f>
        <v/>
      </c>
      <c r="I80" s="2" t="str">
        <f t="shared" si="21"/>
        <v/>
      </c>
      <c r="J80" s="2" t="str">
        <f t="shared" si="22"/>
        <v/>
      </c>
      <c r="K80" s="2" t="str">
        <f t="shared" si="23"/>
        <v/>
      </c>
      <c r="L80" s="2" t="str">
        <f>'Enter Data'!R85</f>
        <v/>
      </c>
      <c r="M80" s="2" t="str">
        <f>'Enter Data'!S85</f>
        <v/>
      </c>
      <c r="N80" s="2" t="str">
        <f t="shared" si="24"/>
        <v/>
      </c>
      <c r="O80" s="2" t="str">
        <f t="shared" si="25"/>
        <v/>
      </c>
      <c r="P80" s="2" t="str">
        <f t="shared" si="26"/>
        <v/>
      </c>
      <c r="Q80" s="8">
        <v>2233</v>
      </c>
      <c r="R80" s="8" t="e">
        <f t="shared" si="15"/>
        <v>#DIV/0!</v>
      </c>
      <c r="S80" s="8" t="e">
        <f t="shared" si="16"/>
        <v>#DIV/0!</v>
      </c>
      <c r="T80" s="8" t="e">
        <f t="shared" si="17"/>
        <v>#DIV/0!</v>
      </c>
    </row>
    <row r="81" spans="1:20" x14ac:dyDescent="0.25">
      <c r="A81">
        <v>75</v>
      </c>
      <c r="B81" s="18">
        <f>IF('Enter Data'!N86="",0,'Enter Data'!N86)</f>
        <v>0</v>
      </c>
      <c r="C81" s="18">
        <f>IF('Enter Data'!O86="",0,'Enter Data'!O86)</f>
        <v>0</v>
      </c>
      <c r="D81" s="2">
        <f t="shared" si="18"/>
        <v>1</v>
      </c>
      <c r="E81" s="2" t="str">
        <f t="shared" si="19"/>
        <v/>
      </c>
      <c r="F81" s="2" t="str">
        <f t="shared" si="20"/>
        <v/>
      </c>
      <c r="G81" s="2" t="str">
        <f>'Enter Data'!P86</f>
        <v/>
      </c>
      <c r="H81" s="2" t="str">
        <f>'Enter Data'!Q86</f>
        <v/>
      </c>
      <c r="I81" s="2" t="str">
        <f t="shared" si="21"/>
        <v/>
      </c>
      <c r="J81" s="2" t="str">
        <f t="shared" si="22"/>
        <v/>
      </c>
      <c r="K81" s="2" t="str">
        <f t="shared" si="23"/>
        <v/>
      </c>
      <c r="L81" s="2" t="str">
        <f>'Enter Data'!R86</f>
        <v/>
      </c>
      <c r="M81" s="2" t="str">
        <f>'Enter Data'!S86</f>
        <v/>
      </c>
      <c r="N81" s="2" t="str">
        <f t="shared" si="24"/>
        <v/>
      </c>
      <c r="O81" s="2" t="str">
        <f t="shared" si="25"/>
        <v/>
      </c>
      <c r="P81" s="2" t="str">
        <f t="shared" si="26"/>
        <v/>
      </c>
      <c r="Q81" s="8">
        <v>2435</v>
      </c>
      <c r="R81" s="8" t="e">
        <f t="shared" si="15"/>
        <v>#DIV/0!</v>
      </c>
      <c r="S81" s="8" t="e">
        <f t="shared" si="16"/>
        <v>#DIV/0!</v>
      </c>
      <c r="T81" s="8" t="e">
        <f t="shared" si="17"/>
        <v>#DIV/0!</v>
      </c>
    </row>
    <row r="82" spans="1:20" x14ac:dyDescent="0.25">
      <c r="A82">
        <v>76</v>
      </c>
      <c r="B82" s="18">
        <f>IF('Enter Data'!N87="",0,'Enter Data'!N87)</f>
        <v>0</v>
      </c>
      <c r="C82" s="18">
        <f>IF('Enter Data'!O87="",0,'Enter Data'!O87)</f>
        <v>0</v>
      </c>
      <c r="D82" s="2">
        <f t="shared" si="18"/>
        <v>1</v>
      </c>
      <c r="E82" s="2" t="str">
        <f t="shared" si="19"/>
        <v/>
      </c>
      <c r="F82" s="2" t="str">
        <f t="shared" si="20"/>
        <v/>
      </c>
      <c r="G82" s="2" t="str">
        <f>'Enter Data'!P87</f>
        <v/>
      </c>
      <c r="H82" s="2" t="str">
        <f>'Enter Data'!Q87</f>
        <v/>
      </c>
      <c r="I82" s="2" t="str">
        <f t="shared" si="21"/>
        <v/>
      </c>
      <c r="J82" s="2" t="str">
        <f t="shared" si="22"/>
        <v/>
      </c>
      <c r="K82" s="2" t="str">
        <f t="shared" si="23"/>
        <v/>
      </c>
      <c r="L82" s="2" t="str">
        <f>'Enter Data'!R87</f>
        <v/>
      </c>
      <c r="M82" s="2" t="str">
        <f>'Enter Data'!S87</f>
        <v/>
      </c>
      <c r="N82" s="2" t="str">
        <f t="shared" si="24"/>
        <v/>
      </c>
      <c r="O82" s="2" t="str">
        <f t="shared" si="25"/>
        <v/>
      </c>
      <c r="P82" s="2" t="str">
        <f t="shared" si="26"/>
        <v/>
      </c>
      <c r="Q82" s="8">
        <v>2656</v>
      </c>
      <c r="R82" s="8" t="e">
        <f t="shared" si="15"/>
        <v>#DIV/0!</v>
      </c>
      <c r="S82" s="8" t="e">
        <f t="shared" si="16"/>
        <v>#DIV/0!</v>
      </c>
      <c r="T82" s="8" t="e">
        <f t="shared" si="17"/>
        <v>#DIV/0!</v>
      </c>
    </row>
    <row r="83" spans="1:20" x14ac:dyDescent="0.25">
      <c r="A83">
        <v>77</v>
      </c>
      <c r="B83" s="18">
        <f>IF('Enter Data'!N88="",0,'Enter Data'!N88)</f>
        <v>0</v>
      </c>
      <c r="C83" s="18">
        <f>IF('Enter Data'!O88="",0,'Enter Data'!O88)</f>
        <v>0</v>
      </c>
      <c r="D83" s="2">
        <f t="shared" si="18"/>
        <v>1</v>
      </c>
      <c r="E83" s="2" t="str">
        <f t="shared" si="19"/>
        <v/>
      </c>
      <c r="F83" s="2" t="str">
        <f t="shared" si="20"/>
        <v/>
      </c>
      <c r="G83" s="2" t="str">
        <f>'Enter Data'!P88</f>
        <v/>
      </c>
      <c r="H83" s="2" t="str">
        <f>'Enter Data'!Q88</f>
        <v/>
      </c>
      <c r="I83" s="2" t="str">
        <f t="shared" si="21"/>
        <v/>
      </c>
      <c r="J83" s="2" t="str">
        <f t="shared" si="22"/>
        <v/>
      </c>
      <c r="K83" s="2" t="str">
        <f t="shared" si="23"/>
        <v/>
      </c>
      <c r="L83" s="2" t="str">
        <f>'Enter Data'!R88</f>
        <v/>
      </c>
      <c r="M83" s="2" t="str">
        <f>'Enter Data'!S88</f>
        <v/>
      </c>
      <c r="N83" s="2" t="str">
        <f t="shared" si="24"/>
        <v/>
      </c>
      <c r="O83" s="2" t="str">
        <f t="shared" si="25"/>
        <v/>
      </c>
      <c r="P83" s="2" t="str">
        <f t="shared" si="26"/>
        <v/>
      </c>
      <c r="Q83" s="8">
        <v>2896</v>
      </c>
      <c r="R83" s="8" t="e">
        <f t="shared" si="15"/>
        <v>#DIV/0!</v>
      </c>
      <c r="S83" s="8" t="e">
        <f t="shared" si="16"/>
        <v>#DIV/0!</v>
      </c>
      <c r="T83" s="8" t="e">
        <f t="shared" si="17"/>
        <v>#DIV/0!</v>
      </c>
    </row>
    <row r="84" spans="1:20" x14ac:dyDescent="0.25">
      <c r="A84">
        <v>78</v>
      </c>
      <c r="B84" s="18">
        <f>IF('Enter Data'!N89="",0,'Enter Data'!N89)</f>
        <v>0</v>
      </c>
      <c r="C84" s="18">
        <f>IF('Enter Data'!O89="",0,'Enter Data'!O89)</f>
        <v>0</v>
      </c>
      <c r="D84" s="2">
        <f t="shared" si="18"/>
        <v>1</v>
      </c>
      <c r="E84" s="2" t="str">
        <f t="shared" si="19"/>
        <v/>
      </c>
      <c r="F84" s="2" t="str">
        <f t="shared" si="20"/>
        <v/>
      </c>
      <c r="G84" s="2" t="str">
        <f>'Enter Data'!P89</f>
        <v/>
      </c>
      <c r="H84" s="2" t="str">
        <f>'Enter Data'!Q89</f>
        <v/>
      </c>
      <c r="I84" s="2" t="str">
        <f t="shared" si="21"/>
        <v/>
      </c>
      <c r="J84" s="2" t="str">
        <f t="shared" si="22"/>
        <v/>
      </c>
      <c r="K84" s="2" t="str">
        <f t="shared" si="23"/>
        <v/>
      </c>
      <c r="L84" s="2" t="str">
        <f>'Enter Data'!R89</f>
        <v/>
      </c>
      <c r="M84" s="2" t="str">
        <f>'Enter Data'!S89</f>
        <v/>
      </c>
      <c r="N84" s="2" t="str">
        <f t="shared" si="24"/>
        <v/>
      </c>
      <c r="O84" s="2" t="str">
        <f t="shared" si="25"/>
        <v/>
      </c>
      <c r="P84" s="2" t="str">
        <f t="shared" si="26"/>
        <v/>
      </c>
      <c r="Q84" s="8">
        <v>3158</v>
      </c>
      <c r="R84" s="8" t="e">
        <f t="shared" si="15"/>
        <v>#DIV/0!</v>
      </c>
      <c r="S84" s="8" t="e">
        <f t="shared" si="16"/>
        <v>#DIV/0!</v>
      </c>
      <c r="T84" s="8" t="e">
        <f t="shared" si="17"/>
        <v>#DIV/0!</v>
      </c>
    </row>
    <row r="85" spans="1:20" x14ac:dyDescent="0.25">
      <c r="A85">
        <v>79</v>
      </c>
      <c r="B85" s="18">
        <f>IF('Enter Data'!N90="",0,'Enter Data'!N90)</f>
        <v>0</v>
      </c>
      <c r="C85" s="18">
        <f>IF('Enter Data'!O90="",0,'Enter Data'!O90)</f>
        <v>0</v>
      </c>
      <c r="D85" s="2">
        <f t="shared" si="18"/>
        <v>1</v>
      </c>
      <c r="E85" s="2" t="str">
        <f t="shared" si="19"/>
        <v/>
      </c>
      <c r="F85" s="2" t="str">
        <f t="shared" si="20"/>
        <v/>
      </c>
      <c r="G85" s="2" t="str">
        <f>'Enter Data'!P90</f>
        <v/>
      </c>
      <c r="H85" s="2" t="str">
        <f>'Enter Data'!Q90</f>
        <v/>
      </c>
      <c r="I85" s="2" t="str">
        <f t="shared" si="21"/>
        <v/>
      </c>
      <c r="J85" s="2" t="str">
        <f t="shared" si="22"/>
        <v/>
      </c>
      <c r="K85" s="2" t="str">
        <f t="shared" si="23"/>
        <v/>
      </c>
      <c r="L85" s="2" t="str">
        <f>'Enter Data'!R90</f>
        <v/>
      </c>
      <c r="M85" s="2" t="str">
        <f>'Enter Data'!S90</f>
        <v/>
      </c>
      <c r="N85" s="2" t="str">
        <f t="shared" si="24"/>
        <v/>
      </c>
      <c r="O85" s="2" t="str">
        <f t="shared" si="25"/>
        <v/>
      </c>
      <c r="P85" s="2" t="str">
        <f t="shared" si="26"/>
        <v/>
      </c>
      <c r="Q85" s="8">
        <v>3444</v>
      </c>
      <c r="R85" s="8" t="e">
        <f t="shared" si="15"/>
        <v>#DIV/0!</v>
      </c>
      <c r="S85" s="8" t="e">
        <f t="shared" si="16"/>
        <v>#DIV/0!</v>
      </c>
      <c r="T85" s="8" t="e">
        <f t="shared" si="17"/>
        <v>#DIV/0!</v>
      </c>
    </row>
    <row r="86" spans="1:20" x14ac:dyDescent="0.25">
      <c r="A86">
        <v>80</v>
      </c>
      <c r="B86" s="18">
        <f>IF('Enter Data'!N91="",0,'Enter Data'!N91)</f>
        <v>0</v>
      </c>
      <c r="C86" s="18">
        <f>IF('Enter Data'!O91="",0,'Enter Data'!O91)</f>
        <v>0</v>
      </c>
      <c r="D86" s="2">
        <f t="shared" si="18"/>
        <v>1</v>
      </c>
      <c r="E86" s="2" t="str">
        <f t="shared" si="19"/>
        <v/>
      </c>
      <c r="F86" s="2" t="str">
        <f t="shared" si="20"/>
        <v/>
      </c>
      <c r="G86" s="2" t="str">
        <f>'Enter Data'!P91</f>
        <v/>
      </c>
      <c r="H86" s="2" t="str">
        <f>'Enter Data'!Q91</f>
        <v/>
      </c>
      <c r="I86" s="2" t="str">
        <f t="shared" si="21"/>
        <v/>
      </c>
      <c r="J86" s="2" t="str">
        <f t="shared" si="22"/>
        <v/>
      </c>
      <c r="K86" s="2" t="str">
        <f t="shared" si="23"/>
        <v/>
      </c>
      <c r="L86" s="2" t="str">
        <f>'Enter Data'!R91</f>
        <v/>
      </c>
      <c r="M86" s="2" t="str">
        <f>'Enter Data'!S91</f>
        <v/>
      </c>
      <c r="N86" s="2" t="str">
        <f t="shared" si="24"/>
        <v/>
      </c>
      <c r="O86" s="2" t="str">
        <f t="shared" si="25"/>
        <v/>
      </c>
      <c r="P86" s="2" t="str">
        <f t="shared" si="26"/>
        <v/>
      </c>
      <c r="Q86" s="14"/>
      <c r="R86" s="14"/>
      <c r="S86" s="14"/>
      <c r="T86" s="14"/>
    </row>
    <row r="87" spans="1:20" x14ac:dyDescent="0.25">
      <c r="A87">
        <v>81</v>
      </c>
      <c r="B87" s="18">
        <f>IF('Enter Data'!N92="",0,'Enter Data'!N92)</f>
        <v>0</v>
      </c>
      <c r="C87" s="18">
        <f>IF('Enter Data'!O92="",0,'Enter Data'!O92)</f>
        <v>0</v>
      </c>
      <c r="D87" s="2">
        <f t="shared" si="18"/>
        <v>1</v>
      </c>
      <c r="E87" s="2" t="str">
        <f t="shared" si="19"/>
        <v/>
      </c>
      <c r="F87" s="2" t="str">
        <f t="shared" si="20"/>
        <v/>
      </c>
      <c r="G87" s="2" t="str">
        <f>'Enter Data'!P92</f>
        <v/>
      </c>
      <c r="H87" s="2" t="str">
        <f>'Enter Data'!Q92</f>
        <v/>
      </c>
      <c r="I87" s="2" t="str">
        <f t="shared" si="21"/>
        <v/>
      </c>
      <c r="J87" s="2" t="str">
        <f t="shared" si="22"/>
        <v/>
      </c>
      <c r="K87" s="2" t="str">
        <f t="shared" si="23"/>
        <v/>
      </c>
      <c r="L87" s="2" t="str">
        <f>'Enter Data'!R92</f>
        <v/>
      </c>
      <c r="M87" s="2" t="str">
        <f>'Enter Data'!S92</f>
        <v/>
      </c>
      <c r="N87" s="2" t="str">
        <f t="shared" si="24"/>
        <v/>
      </c>
      <c r="O87" s="2" t="str">
        <f t="shared" si="25"/>
        <v/>
      </c>
      <c r="P87" s="2" t="str">
        <f t="shared" si="26"/>
        <v/>
      </c>
      <c r="Q87" s="14"/>
      <c r="R87" s="14"/>
      <c r="S87" s="14"/>
      <c r="T87" s="14"/>
    </row>
    <row r="88" spans="1:20" x14ac:dyDescent="0.25">
      <c r="A88">
        <v>82</v>
      </c>
      <c r="B88" s="18">
        <f>IF('Enter Data'!N93="",0,'Enter Data'!N93)</f>
        <v>0</v>
      </c>
      <c r="C88" s="18">
        <f>IF('Enter Data'!O93="",0,'Enter Data'!O93)</f>
        <v>0</v>
      </c>
      <c r="D88" s="2">
        <f t="shared" si="18"/>
        <v>1</v>
      </c>
      <c r="E88" s="2" t="str">
        <f t="shared" si="19"/>
        <v/>
      </c>
      <c r="F88" s="2" t="str">
        <f t="shared" si="20"/>
        <v/>
      </c>
      <c r="G88" s="2" t="str">
        <f>'Enter Data'!P93</f>
        <v/>
      </c>
      <c r="H88" s="2" t="str">
        <f>'Enter Data'!Q93</f>
        <v/>
      </c>
      <c r="I88" s="2" t="str">
        <f t="shared" si="21"/>
        <v/>
      </c>
      <c r="J88" s="2" t="str">
        <f t="shared" si="22"/>
        <v/>
      </c>
      <c r="K88" s="2" t="str">
        <f t="shared" si="23"/>
        <v/>
      </c>
      <c r="L88" s="2" t="str">
        <f>'Enter Data'!R93</f>
        <v/>
      </c>
      <c r="M88" s="2" t="str">
        <f>'Enter Data'!S93</f>
        <v/>
      </c>
      <c r="N88" s="2" t="str">
        <f t="shared" si="24"/>
        <v/>
      </c>
      <c r="O88" s="2" t="str">
        <f t="shared" si="25"/>
        <v/>
      </c>
      <c r="P88" s="2" t="str">
        <f t="shared" si="26"/>
        <v/>
      </c>
      <c r="Q88" s="14"/>
      <c r="R88" s="14"/>
      <c r="S88" s="14"/>
      <c r="T88" s="14"/>
    </row>
    <row r="89" spans="1:20" x14ac:dyDescent="0.25">
      <c r="A89">
        <v>83</v>
      </c>
      <c r="B89" s="18">
        <f>IF('Enter Data'!N94="",0,'Enter Data'!N94)</f>
        <v>0</v>
      </c>
      <c r="C89" s="18">
        <f>IF('Enter Data'!O94="",0,'Enter Data'!O94)</f>
        <v>0</v>
      </c>
      <c r="D89" s="2">
        <f t="shared" si="18"/>
        <v>1</v>
      </c>
      <c r="E89" s="2" t="str">
        <f t="shared" si="19"/>
        <v/>
      </c>
      <c r="F89" s="2" t="str">
        <f t="shared" si="20"/>
        <v/>
      </c>
      <c r="G89" s="2" t="str">
        <f>'Enter Data'!P94</f>
        <v/>
      </c>
      <c r="H89" s="2" t="str">
        <f>'Enter Data'!Q94</f>
        <v/>
      </c>
      <c r="I89" s="2" t="str">
        <f t="shared" si="21"/>
        <v/>
      </c>
      <c r="J89" s="2" t="str">
        <f t="shared" si="22"/>
        <v/>
      </c>
      <c r="K89" s="2" t="str">
        <f t="shared" si="23"/>
        <v/>
      </c>
      <c r="L89" s="2" t="str">
        <f>'Enter Data'!R94</f>
        <v/>
      </c>
      <c r="M89" s="2" t="str">
        <f>'Enter Data'!S94</f>
        <v/>
      </c>
      <c r="N89" s="2" t="str">
        <f t="shared" si="24"/>
        <v/>
      </c>
      <c r="O89" s="2" t="str">
        <f t="shared" si="25"/>
        <v/>
      </c>
      <c r="P89" s="2" t="str">
        <f t="shared" si="26"/>
        <v/>
      </c>
      <c r="Q89" s="14"/>
      <c r="R89" s="14"/>
      <c r="S89" s="14"/>
      <c r="T89" s="14"/>
    </row>
    <row r="90" spans="1:20" x14ac:dyDescent="0.25">
      <c r="A90">
        <v>84</v>
      </c>
      <c r="B90" s="18">
        <f>IF('Enter Data'!N95="",0,'Enter Data'!N95)</f>
        <v>0</v>
      </c>
      <c r="C90" s="18">
        <f>IF('Enter Data'!O95="",0,'Enter Data'!O95)</f>
        <v>0</v>
      </c>
      <c r="D90" s="2">
        <f t="shared" si="18"/>
        <v>1</v>
      </c>
      <c r="E90" s="2" t="str">
        <f t="shared" si="19"/>
        <v/>
      </c>
      <c r="F90" s="2" t="str">
        <f t="shared" si="20"/>
        <v/>
      </c>
      <c r="G90" s="2" t="str">
        <f>'Enter Data'!P95</f>
        <v/>
      </c>
      <c r="H90" s="2" t="str">
        <f>'Enter Data'!Q95</f>
        <v/>
      </c>
      <c r="I90" s="2" t="str">
        <f t="shared" si="21"/>
        <v/>
      </c>
      <c r="J90" s="2" t="str">
        <f t="shared" si="22"/>
        <v/>
      </c>
      <c r="K90" s="2" t="str">
        <f t="shared" si="23"/>
        <v/>
      </c>
      <c r="L90" s="2" t="str">
        <f>'Enter Data'!R95</f>
        <v/>
      </c>
      <c r="M90" s="2" t="str">
        <f>'Enter Data'!S95</f>
        <v/>
      </c>
      <c r="N90" s="2" t="str">
        <f t="shared" si="24"/>
        <v/>
      </c>
      <c r="O90" s="2" t="str">
        <f t="shared" si="25"/>
        <v/>
      </c>
      <c r="P90" s="2" t="str">
        <f t="shared" si="26"/>
        <v/>
      </c>
      <c r="Q90" s="14"/>
      <c r="R90" s="14"/>
      <c r="S90" s="14"/>
      <c r="T90" s="14"/>
    </row>
    <row r="91" spans="1:20" x14ac:dyDescent="0.25">
      <c r="A91">
        <v>85</v>
      </c>
      <c r="B91" s="18">
        <f>IF('Enter Data'!N96="",0,'Enter Data'!N96)</f>
        <v>0</v>
      </c>
      <c r="C91" s="18">
        <f>IF('Enter Data'!O96="",0,'Enter Data'!O96)</f>
        <v>0</v>
      </c>
      <c r="D91" s="2">
        <f t="shared" si="18"/>
        <v>1</v>
      </c>
      <c r="E91" s="2" t="str">
        <f t="shared" si="19"/>
        <v/>
      </c>
      <c r="F91" s="2" t="str">
        <f t="shared" si="20"/>
        <v/>
      </c>
      <c r="G91" s="2" t="str">
        <f>'Enter Data'!P96</f>
        <v/>
      </c>
      <c r="H91" s="2" t="str">
        <f>'Enter Data'!Q96</f>
        <v/>
      </c>
      <c r="I91" s="2" t="str">
        <f t="shared" si="21"/>
        <v/>
      </c>
      <c r="J91" s="2" t="str">
        <f t="shared" si="22"/>
        <v/>
      </c>
      <c r="K91" s="2" t="str">
        <f t="shared" si="23"/>
        <v/>
      </c>
      <c r="L91" s="2" t="str">
        <f>'Enter Data'!R96</f>
        <v/>
      </c>
      <c r="M91" s="2" t="str">
        <f>'Enter Data'!S96</f>
        <v/>
      </c>
      <c r="N91" s="2" t="str">
        <f t="shared" si="24"/>
        <v/>
      </c>
      <c r="O91" s="2" t="str">
        <f t="shared" si="25"/>
        <v/>
      </c>
      <c r="P91" s="2" t="str">
        <f t="shared" si="26"/>
        <v/>
      </c>
      <c r="Q91" s="14"/>
      <c r="R91" s="14"/>
      <c r="S91" s="14"/>
      <c r="T91" s="14"/>
    </row>
    <row r="92" spans="1:20" x14ac:dyDescent="0.25">
      <c r="A92">
        <v>86</v>
      </c>
      <c r="B92" s="18">
        <f>IF('Enter Data'!N97="",0,'Enter Data'!N97)</f>
        <v>0</v>
      </c>
      <c r="C92" s="18">
        <f>IF('Enter Data'!O97="",0,'Enter Data'!O97)</f>
        <v>0</v>
      </c>
      <c r="D92" s="2">
        <f t="shared" si="18"/>
        <v>1</v>
      </c>
      <c r="E92" s="2" t="str">
        <f t="shared" si="19"/>
        <v/>
      </c>
      <c r="F92" s="2" t="str">
        <f t="shared" si="20"/>
        <v/>
      </c>
      <c r="G92" s="2" t="str">
        <f>'Enter Data'!P97</f>
        <v/>
      </c>
      <c r="H92" s="2" t="str">
        <f>'Enter Data'!Q97</f>
        <v/>
      </c>
      <c r="I92" s="2" t="str">
        <f t="shared" si="21"/>
        <v/>
      </c>
      <c r="J92" s="2" t="str">
        <f t="shared" si="22"/>
        <v/>
      </c>
      <c r="K92" s="2" t="str">
        <f t="shared" si="23"/>
        <v/>
      </c>
      <c r="L92" s="2" t="str">
        <f>'Enter Data'!R97</f>
        <v/>
      </c>
      <c r="M92" s="2" t="str">
        <f>'Enter Data'!S97</f>
        <v/>
      </c>
      <c r="N92" s="2" t="str">
        <f t="shared" si="24"/>
        <v/>
      </c>
      <c r="O92" s="2" t="str">
        <f t="shared" si="25"/>
        <v/>
      </c>
      <c r="P92" s="2" t="str">
        <f t="shared" si="26"/>
        <v/>
      </c>
      <c r="Q92" s="14"/>
      <c r="R92" s="14"/>
      <c r="S92" s="14"/>
      <c r="T92" s="14"/>
    </row>
    <row r="93" spans="1:20" x14ac:dyDescent="0.25">
      <c r="A93">
        <v>87</v>
      </c>
      <c r="B93" s="18">
        <f>IF('Enter Data'!N98="",0,'Enter Data'!N98)</f>
        <v>0</v>
      </c>
      <c r="C93" s="18">
        <f>IF('Enter Data'!O98="",0,'Enter Data'!O98)</f>
        <v>0</v>
      </c>
      <c r="D93" s="2">
        <f t="shared" si="18"/>
        <v>1</v>
      </c>
      <c r="E93" s="2" t="str">
        <f t="shared" si="19"/>
        <v/>
      </c>
      <c r="F93" s="2" t="str">
        <f t="shared" si="20"/>
        <v/>
      </c>
      <c r="G93" s="2" t="str">
        <f>'Enter Data'!P98</f>
        <v/>
      </c>
      <c r="H93" s="2" t="str">
        <f>'Enter Data'!Q98</f>
        <v/>
      </c>
      <c r="I93" s="2" t="str">
        <f t="shared" si="21"/>
        <v/>
      </c>
      <c r="J93" s="2" t="str">
        <f t="shared" si="22"/>
        <v/>
      </c>
      <c r="K93" s="2" t="str">
        <f t="shared" si="23"/>
        <v/>
      </c>
      <c r="L93" s="2" t="str">
        <f>'Enter Data'!R98</f>
        <v/>
      </c>
      <c r="M93" s="2" t="str">
        <f>'Enter Data'!S98</f>
        <v/>
      </c>
      <c r="N93" s="2" t="str">
        <f t="shared" si="24"/>
        <v/>
      </c>
      <c r="O93" s="2" t="str">
        <f t="shared" si="25"/>
        <v/>
      </c>
      <c r="P93" s="2" t="str">
        <f t="shared" si="26"/>
        <v/>
      </c>
      <c r="Q93" s="14"/>
      <c r="R93" s="14"/>
      <c r="S93" s="14"/>
      <c r="T93" s="14"/>
    </row>
    <row r="94" spans="1:20" x14ac:dyDescent="0.25">
      <c r="A94">
        <v>88</v>
      </c>
      <c r="B94" s="18">
        <f>IF('Enter Data'!N99="",0,'Enter Data'!N99)</f>
        <v>0</v>
      </c>
      <c r="C94" s="18">
        <f>IF('Enter Data'!O99="",0,'Enter Data'!O99)</f>
        <v>0</v>
      </c>
      <c r="D94" s="2">
        <f t="shared" si="18"/>
        <v>1</v>
      </c>
      <c r="E94" s="2" t="str">
        <f t="shared" si="19"/>
        <v/>
      </c>
      <c r="F94" s="2" t="str">
        <f t="shared" si="20"/>
        <v/>
      </c>
      <c r="G94" s="2" t="str">
        <f>'Enter Data'!P99</f>
        <v/>
      </c>
      <c r="H94" s="2" t="str">
        <f>'Enter Data'!Q99</f>
        <v/>
      </c>
      <c r="I94" s="2" t="str">
        <f t="shared" si="21"/>
        <v/>
      </c>
      <c r="J94" s="2" t="str">
        <f t="shared" si="22"/>
        <v/>
      </c>
      <c r="K94" s="2" t="str">
        <f t="shared" si="23"/>
        <v/>
      </c>
      <c r="L94" s="2" t="str">
        <f>'Enter Data'!R99</f>
        <v/>
      </c>
      <c r="M94" s="2" t="str">
        <f>'Enter Data'!S99</f>
        <v/>
      </c>
      <c r="N94" s="2" t="str">
        <f t="shared" si="24"/>
        <v/>
      </c>
      <c r="O94" s="2" t="str">
        <f t="shared" si="25"/>
        <v/>
      </c>
      <c r="P94" s="2" t="str">
        <f t="shared" si="26"/>
        <v/>
      </c>
      <c r="Q94" s="14"/>
      <c r="R94" s="14"/>
      <c r="S94" s="14"/>
      <c r="T94" s="14"/>
    </row>
    <row r="95" spans="1:20" x14ac:dyDescent="0.25">
      <c r="A95">
        <v>89</v>
      </c>
      <c r="B95" s="18">
        <f>IF('Enter Data'!N100="",0,'Enter Data'!N100)</f>
        <v>0</v>
      </c>
      <c r="C95" s="18">
        <f>IF('Enter Data'!O100="",0,'Enter Data'!O100)</f>
        <v>0</v>
      </c>
      <c r="D95" s="2">
        <f t="shared" si="18"/>
        <v>1</v>
      </c>
      <c r="E95" s="2" t="str">
        <f t="shared" si="19"/>
        <v/>
      </c>
      <c r="F95" s="2" t="str">
        <f t="shared" si="20"/>
        <v/>
      </c>
      <c r="G95" s="2" t="str">
        <f>'Enter Data'!P100</f>
        <v/>
      </c>
      <c r="H95" s="2" t="str">
        <f>'Enter Data'!Q100</f>
        <v/>
      </c>
      <c r="I95" s="2" t="str">
        <f t="shared" si="21"/>
        <v/>
      </c>
      <c r="J95" s="2" t="str">
        <f t="shared" si="22"/>
        <v/>
      </c>
      <c r="K95" s="2" t="str">
        <f t="shared" si="23"/>
        <v/>
      </c>
      <c r="L95" s="2" t="str">
        <f>'Enter Data'!R100</f>
        <v/>
      </c>
      <c r="M95" s="2" t="str">
        <f>'Enter Data'!S100</f>
        <v/>
      </c>
      <c r="N95" s="2" t="str">
        <f t="shared" si="24"/>
        <v/>
      </c>
      <c r="O95" s="2" t="str">
        <f t="shared" si="25"/>
        <v/>
      </c>
      <c r="P95" s="2" t="str">
        <f t="shared" si="26"/>
        <v/>
      </c>
      <c r="Q95" s="14"/>
      <c r="R95" s="14"/>
      <c r="S95" s="14"/>
      <c r="T95" s="14"/>
    </row>
    <row r="96" spans="1:20" x14ac:dyDescent="0.25">
      <c r="A96">
        <v>90</v>
      </c>
      <c r="B96" s="18">
        <f>IF('Enter Data'!N101="",0,'Enter Data'!N101)</f>
        <v>0</v>
      </c>
      <c r="C96" s="18">
        <f>IF('Enter Data'!O101="",0,'Enter Data'!O101)</f>
        <v>0</v>
      </c>
      <c r="D96" s="2">
        <f t="shared" si="18"/>
        <v>1</v>
      </c>
      <c r="E96" s="2" t="str">
        <f t="shared" si="19"/>
        <v/>
      </c>
      <c r="F96" s="2" t="str">
        <f t="shared" si="20"/>
        <v/>
      </c>
      <c r="G96" s="2" t="str">
        <f>'Enter Data'!P101</f>
        <v/>
      </c>
      <c r="H96" s="2" t="str">
        <f>'Enter Data'!Q101</f>
        <v/>
      </c>
      <c r="I96" s="2" t="str">
        <f t="shared" si="21"/>
        <v/>
      </c>
      <c r="J96" s="2" t="str">
        <f t="shared" si="22"/>
        <v/>
      </c>
      <c r="K96" s="2" t="str">
        <f t="shared" si="23"/>
        <v/>
      </c>
      <c r="L96" s="2" t="str">
        <f>'Enter Data'!R101</f>
        <v/>
      </c>
      <c r="M96" s="2" t="str">
        <f>'Enter Data'!S101</f>
        <v/>
      </c>
      <c r="N96" s="2" t="str">
        <f t="shared" si="24"/>
        <v/>
      </c>
      <c r="O96" s="2" t="str">
        <f t="shared" si="25"/>
        <v/>
      </c>
      <c r="P96" s="2" t="str">
        <f t="shared" si="26"/>
        <v/>
      </c>
      <c r="Q96" s="14"/>
      <c r="R96" s="14"/>
      <c r="S96" s="14"/>
      <c r="T96" s="14"/>
    </row>
    <row r="97" spans="1:20" x14ac:dyDescent="0.25">
      <c r="A97">
        <v>91</v>
      </c>
      <c r="B97" s="18">
        <f>IF('Enter Data'!N102="",0,'Enter Data'!N102)</f>
        <v>0</v>
      </c>
      <c r="C97" s="18">
        <f>IF('Enter Data'!O102="",0,'Enter Data'!O102)</f>
        <v>0</v>
      </c>
      <c r="D97" s="2">
        <f t="shared" si="18"/>
        <v>1</v>
      </c>
      <c r="E97" s="2" t="str">
        <f t="shared" si="19"/>
        <v/>
      </c>
      <c r="F97" s="2" t="str">
        <f t="shared" si="20"/>
        <v/>
      </c>
      <c r="G97" s="2" t="str">
        <f>'Enter Data'!P102</f>
        <v/>
      </c>
      <c r="H97" s="2" t="str">
        <f>'Enter Data'!Q102</f>
        <v/>
      </c>
      <c r="I97" s="2" t="str">
        <f t="shared" si="21"/>
        <v/>
      </c>
      <c r="J97" s="2" t="str">
        <f t="shared" si="22"/>
        <v/>
      </c>
      <c r="K97" s="2" t="str">
        <f t="shared" si="23"/>
        <v/>
      </c>
      <c r="L97" s="2" t="str">
        <f>'Enter Data'!R102</f>
        <v/>
      </c>
      <c r="M97" s="2" t="str">
        <f>'Enter Data'!S102</f>
        <v/>
      </c>
      <c r="N97" s="2" t="str">
        <f t="shared" si="24"/>
        <v/>
      </c>
      <c r="O97" s="2" t="str">
        <f t="shared" si="25"/>
        <v/>
      </c>
      <c r="P97" s="2" t="str">
        <f t="shared" si="26"/>
        <v/>
      </c>
      <c r="Q97" s="14"/>
      <c r="R97" s="14"/>
      <c r="S97" s="14"/>
      <c r="T97" s="14"/>
    </row>
    <row r="98" spans="1:20" x14ac:dyDescent="0.25">
      <c r="A98">
        <v>92</v>
      </c>
      <c r="B98" s="18">
        <f>IF('Enter Data'!N103="",0,'Enter Data'!N103)</f>
        <v>0</v>
      </c>
      <c r="C98" s="18">
        <f>IF('Enter Data'!O103="",0,'Enter Data'!O103)</f>
        <v>0</v>
      </c>
      <c r="D98" s="2">
        <f t="shared" si="18"/>
        <v>1</v>
      </c>
      <c r="E98" s="2" t="str">
        <f t="shared" si="19"/>
        <v/>
      </c>
      <c r="F98" s="2" t="str">
        <f t="shared" si="20"/>
        <v/>
      </c>
      <c r="G98" s="2" t="str">
        <f>'Enter Data'!P103</f>
        <v/>
      </c>
      <c r="H98" s="2" t="str">
        <f>'Enter Data'!Q103</f>
        <v/>
      </c>
      <c r="I98" s="2" t="str">
        <f t="shared" si="21"/>
        <v/>
      </c>
      <c r="J98" s="2" t="str">
        <f t="shared" si="22"/>
        <v/>
      </c>
      <c r="K98" s="2" t="str">
        <f t="shared" si="23"/>
        <v/>
      </c>
      <c r="L98" s="2" t="str">
        <f>'Enter Data'!R103</f>
        <v/>
      </c>
      <c r="M98" s="2" t="str">
        <f>'Enter Data'!S103</f>
        <v/>
      </c>
      <c r="N98" s="2" t="str">
        <f t="shared" si="24"/>
        <v/>
      </c>
      <c r="O98" s="2" t="str">
        <f t="shared" si="25"/>
        <v/>
      </c>
      <c r="P98" s="2" t="str">
        <f t="shared" si="26"/>
        <v/>
      </c>
      <c r="Q98" s="14"/>
      <c r="R98" s="14"/>
      <c r="S98" s="14"/>
      <c r="T98" s="14"/>
    </row>
    <row r="99" spans="1:20" x14ac:dyDescent="0.25">
      <c r="A99">
        <v>93</v>
      </c>
      <c r="B99" s="18">
        <f>IF('Enter Data'!N104="",0,'Enter Data'!N104)</f>
        <v>0</v>
      </c>
      <c r="C99" s="18">
        <f>IF('Enter Data'!O104="",0,'Enter Data'!O104)</f>
        <v>0</v>
      </c>
      <c r="D99" s="2">
        <f t="shared" si="18"/>
        <v>1</v>
      </c>
      <c r="E99" s="2" t="str">
        <f t="shared" si="19"/>
        <v/>
      </c>
      <c r="F99" s="2" t="str">
        <f t="shared" si="20"/>
        <v/>
      </c>
      <c r="G99" s="2" t="str">
        <f>'Enter Data'!P104</f>
        <v/>
      </c>
      <c r="H99" s="2" t="str">
        <f>'Enter Data'!Q104</f>
        <v/>
      </c>
      <c r="I99" s="2" t="str">
        <f t="shared" si="21"/>
        <v/>
      </c>
      <c r="J99" s="2" t="str">
        <f t="shared" si="22"/>
        <v/>
      </c>
      <c r="K99" s="2" t="str">
        <f t="shared" si="23"/>
        <v/>
      </c>
      <c r="L99" s="2" t="str">
        <f>'Enter Data'!R104</f>
        <v/>
      </c>
      <c r="M99" s="2" t="str">
        <f>'Enter Data'!S104</f>
        <v/>
      </c>
      <c r="N99" s="2" t="str">
        <f t="shared" si="24"/>
        <v/>
      </c>
      <c r="O99" s="2" t="str">
        <f t="shared" si="25"/>
        <v/>
      </c>
      <c r="P99" s="2" t="str">
        <f t="shared" si="26"/>
        <v/>
      </c>
      <c r="Q99" s="14"/>
      <c r="R99" s="14"/>
      <c r="S99" s="14"/>
      <c r="T99" s="14"/>
    </row>
    <row r="100" spans="1:20" x14ac:dyDescent="0.25">
      <c r="A100">
        <v>94</v>
      </c>
      <c r="B100" s="18">
        <f>IF('Enter Data'!N105="",0,'Enter Data'!N105)</f>
        <v>0</v>
      </c>
      <c r="C100" s="18">
        <f>IF('Enter Data'!O105="",0,'Enter Data'!O105)</f>
        <v>0</v>
      </c>
      <c r="D100" s="2">
        <f t="shared" si="18"/>
        <v>1</v>
      </c>
      <c r="E100" s="2" t="str">
        <f t="shared" si="19"/>
        <v/>
      </c>
      <c r="F100" s="2" t="str">
        <f t="shared" si="20"/>
        <v/>
      </c>
      <c r="G100" s="2" t="str">
        <f>'Enter Data'!P105</f>
        <v/>
      </c>
      <c r="H100" s="2" t="str">
        <f>'Enter Data'!Q105</f>
        <v/>
      </c>
      <c r="I100" s="2" t="str">
        <f t="shared" si="21"/>
        <v/>
      </c>
      <c r="J100" s="2" t="str">
        <f t="shared" si="22"/>
        <v/>
      </c>
      <c r="K100" s="2" t="str">
        <f t="shared" si="23"/>
        <v/>
      </c>
      <c r="L100" s="2" t="str">
        <f>'Enter Data'!R105</f>
        <v/>
      </c>
      <c r="M100" s="2" t="str">
        <f>'Enter Data'!S105</f>
        <v/>
      </c>
      <c r="N100" s="2" t="str">
        <f t="shared" si="24"/>
        <v/>
      </c>
      <c r="O100" s="2" t="str">
        <f t="shared" si="25"/>
        <v/>
      </c>
      <c r="P100" s="2" t="str">
        <f t="shared" si="26"/>
        <v/>
      </c>
      <c r="Q100" s="14"/>
      <c r="R100" s="14"/>
      <c r="S100" s="14"/>
      <c r="T100" s="14"/>
    </row>
    <row r="101" spans="1:20" x14ac:dyDescent="0.25">
      <c r="A101">
        <v>95</v>
      </c>
      <c r="B101" s="18">
        <f>IF('Enter Data'!N106="",0,'Enter Data'!N106)</f>
        <v>0</v>
      </c>
      <c r="C101" s="18">
        <f>IF('Enter Data'!O106="",0,'Enter Data'!O106)</f>
        <v>0</v>
      </c>
      <c r="D101" s="2">
        <f t="shared" si="18"/>
        <v>1</v>
      </c>
      <c r="E101" s="2" t="str">
        <f t="shared" si="19"/>
        <v/>
      </c>
      <c r="F101" s="2" t="str">
        <f t="shared" si="20"/>
        <v/>
      </c>
      <c r="G101" s="2" t="str">
        <f>'Enter Data'!P106</f>
        <v/>
      </c>
      <c r="H101" s="2" t="str">
        <f>'Enter Data'!Q106</f>
        <v/>
      </c>
      <c r="I101" s="2" t="str">
        <f t="shared" si="21"/>
        <v/>
      </c>
      <c r="J101" s="2" t="str">
        <f t="shared" si="22"/>
        <v/>
      </c>
      <c r="K101" s="2" t="str">
        <f t="shared" si="23"/>
        <v/>
      </c>
      <c r="L101" s="2" t="str">
        <f>'Enter Data'!R106</f>
        <v/>
      </c>
      <c r="M101" s="2" t="str">
        <f>'Enter Data'!S106</f>
        <v/>
      </c>
      <c r="N101" s="2" t="str">
        <f t="shared" si="24"/>
        <v/>
      </c>
      <c r="O101" s="2" t="str">
        <f t="shared" si="25"/>
        <v/>
      </c>
      <c r="P101" s="2" t="str">
        <f t="shared" si="26"/>
        <v/>
      </c>
      <c r="Q101" s="14"/>
      <c r="R101" s="14"/>
      <c r="S101" s="14"/>
      <c r="T101" s="14"/>
    </row>
    <row r="102" spans="1:20" x14ac:dyDescent="0.25">
      <c r="A102">
        <v>96</v>
      </c>
      <c r="B102" s="18">
        <f>IF('Enter Data'!N107="",0,'Enter Data'!N107)</f>
        <v>0</v>
      </c>
      <c r="C102" s="18">
        <f>IF('Enter Data'!O107="",0,'Enter Data'!O107)</f>
        <v>0</v>
      </c>
      <c r="D102" s="2">
        <f t="shared" si="18"/>
        <v>1</v>
      </c>
      <c r="E102" s="2" t="str">
        <f t="shared" si="19"/>
        <v/>
      </c>
      <c r="F102" s="2" t="str">
        <f t="shared" si="20"/>
        <v/>
      </c>
      <c r="G102" s="2" t="str">
        <f>'Enter Data'!P107</f>
        <v/>
      </c>
      <c r="H102" s="2" t="str">
        <f>'Enter Data'!Q107</f>
        <v/>
      </c>
      <c r="I102" s="2" t="str">
        <f t="shared" si="21"/>
        <v/>
      </c>
      <c r="J102" s="2" t="str">
        <f t="shared" si="22"/>
        <v/>
      </c>
      <c r="K102" s="2" t="str">
        <f t="shared" si="23"/>
        <v/>
      </c>
      <c r="L102" s="2" t="str">
        <f>'Enter Data'!R107</f>
        <v/>
      </c>
      <c r="M102" s="2" t="str">
        <f>'Enter Data'!S107</f>
        <v/>
      </c>
      <c r="N102" s="2" t="str">
        <f t="shared" si="24"/>
        <v/>
      </c>
      <c r="O102" s="2" t="str">
        <f t="shared" si="25"/>
        <v/>
      </c>
      <c r="P102" s="2" t="str">
        <f t="shared" si="26"/>
        <v/>
      </c>
      <c r="Q102" s="14"/>
      <c r="R102" s="14"/>
      <c r="S102" s="14"/>
      <c r="T102" s="14"/>
    </row>
    <row r="103" spans="1:20" x14ac:dyDescent="0.25">
      <c r="A103">
        <v>97</v>
      </c>
      <c r="B103" s="18">
        <f>IF('Enter Data'!N108="",0,'Enter Data'!N108)</f>
        <v>0</v>
      </c>
      <c r="C103" s="18">
        <f>IF('Enter Data'!O108="",0,'Enter Data'!O108)</f>
        <v>0</v>
      </c>
      <c r="D103" s="2">
        <f t="shared" si="18"/>
        <v>1</v>
      </c>
      <c r="E103" s="2" t="str">
        <f t="shared" si="19"/>
        <v/>
      </c>
      <c r="F103" s="2" t="str">
        <f t="shared" si="20"/>
        <v/>
      </c>
      <c r="G103" s="2" t="str">
        <f>'Enter Data'!P108</f>
        <v/>
      </c>
      <c r="H103" s="2" t="str">
        <f>'Enter Data'!Q108</f>
        <v/>
      </c>
      <c r="I103" s="2" t="str">
        <f t="shared" si="21"/>
        <v/>
      </c>
      <c r="J103" s="2" t="str">
        <f t="shared" si="22"/>
        <v/>
      </c>
      <c r="K103" s="2" t="str">
        <f t="shared" si="23"/>
        <v/>
      </c>
      <c r="L103" s="2" t="str">
        <f>'Enter Data'!R108</f>
        <v/>
      </c>
      <c r="M103" s="2" t="str">
        <f>'Enter Data'!S108</f>
        <v/>
      </c>
      <c r="N103" s="2" t="str">
        <f t="shared" si="24"/>
        <v/>
      </c>
      <c r="O103" s="2" t="str">
        <f t="shared" si="25"/>
        <v/>
      </c>
      <c r="P103" s="2" t="str">
        <f t="shared" si="26"/>
        <v/>
      </c>
      <c r="Q103" s="14"/>
      <c r="R103" s="14"/>
      <c r="S103" s="14"/>
      <c r="T103" s="14"/>
    </row>
    <row r="104" spans="1:20" x14ac:dyDescent="0.25">
      <c r="A104">
        <v>98</v>
      </c>
      <c r="B104" s="18">
        <f>IF('Enter Data'!N109="",0,'Enter Data'!N109)</f>
        <v>0</v>
      </c>
      <c r="C104" s="18">
        <f>IF('Enter Data'!O109="",0,'Enter Data'!O109)</f>
        <v>0</v>
      </c>
      <c r="D104" s="2">
        <f t="shared" si="18"/>
        <v>1</v>
      </c>
      <c r="E104" s="2" t="str">
        <f t="shared" si="19"/>
        <v/>
      </c>
      <c r="F104" s="2" t="str">
        <f t="shared" si="20"/>
        <v/>
      </c>
      <c r="G104" s="2" t="str">
        <f>'Enter Data'!P109</f>
        <v/>
      </c>
      <c r="H104" s="2" t="str">
        <f>'Enter Data'!Q109</f>
        <v/>
      </c>
      <c r="I104" s="2" t="str">
        <f t="shared" si="21"/>
        <v/>
      </c>
      <c r="J104" s="2" t="str">
        <f t="shared" si="22"/>
        <v/>
      </c>
      <c r="K104" s="2" t="str">
        <f t="shared" si="23"/>
        <v/>
      </c>
      <c r="L104" s="2" t="str">
        <f>'Enter Data'!R109</f>
        <v/>
      </c>
      <c r="M104" s="2" t="str">
        <f>'Enter Data'!S109</f>
        <v/>
      </c>
      <c r="N104" s="2" t="str">
        <f t="shared" si="24"/>
        <v/>
      </c>
      <c r="O104" s="2" t="str">
        <f t="shared" si="25"/>
        <v/>
      </c>
      <c r="P104" s="2" t="str">
        <f t="shared" si="26"/>
        <v/>
      </c>
      <c r="Q104" s="14"/>
      <c r="R104" s="14"/>
      <c r="S104" s="14"/>
      <c r="T104" s="14"/>
    </row>
    <row r="105" spans="1:20" x14ac:dyDescent="0.25">
      <c r="A105">
        <v>99</v>
      </c>
      <c r="B105" s="18">
        <f>IF('Enter Data'!N110="",0,'Enter Data'!N110)</f>
        <v>0</v>
      </c>
      <c r="C105" s="18">
        <f>IF('Enter Data'!O110="",0,'Enter Data'!O110)</f>
        <v>0</v>
      </c>
      <c r="D105" s="2">
        <f t="shared" si="18"/>
        <v>1</v>
      </c>
      <c r="E105" s="2" t="str">
        <f t="shared" si="19"/>
        <v/>
      </c>
      <c r="F105" s="2" t="str">
        <f t="shared" si="20"/>
        <v/>
      </c>
      <c r="G105" s="2" t="str">
        <f>'Enter Data'!P110</f>
        <v/>
      </c>
      <c r="H105" s="2" t="str">
        <f>'Enter Data'!Q110</f>
        <v/>
      </c>
      <c r="I105" s="2" t="str">
        <f t="shared" si="21"/>
        <v/>
      </c>
      <c r="J105" s="2" t="str">
        <f t="shared" si="22"/>
        <v/>
      </c>
      <c r="K105" s="2" t="str">
        <f t="shared" si="23"/>
        <v/>
      </c>
      <c r="L105" s="2" t="str">
        <f>'Enter Data'!R110</f>
        <v/>
      </c>
      <c r="M105" s="2" t="str">
        <f>'Enter Data'!S110</f>
        <v/>
      </c>
      <c r="N105" s="2" t="str">
        <f t="shared" si="24"/>
        <v/>
      </c>
      <c r="O105" s="2" t="str">
        <f t="shared" si="25"/>
        <v/>
      </c>
      <c r="P105" s="2" t="str">
        <f t="shared" si="26"/>
        <v/>
      </c>
      <c r="Q105" s="14"/>
      <c r="R105" s="14"/>
      <c r="S105" s="14"/>
      <c r="T105" s="14"/>
    </row>
    <row r="106" spans="1:20" x14ac:dyDescent="0.25">
      <c r="A106">
        <v>100</v>
      </c>
      <c r="B106" s="18">
        <f>IF('Enter Data'!N111="",0,'Enter Data'!N111)</f>
        <v>0</v>
      </c>
      <c r="C106" s="18">
        <f>IF('Enter Data'!O111="",0,'Enter Data'!O111)</f>
        <v>0</v>
      </c>
      <c r="D106" s="2">
        <f t="shared" si="18"/>
        <v>1</v>
      </c>
      <c r="E106" s="2" t="str">
        <f t="shared" si="19"/>
        <v/>
      </c>
      <c r="F106" s="2" t="str">
        <f t="shared" si="20"/>
        <v/>
      </c>
      <c r="G106" s="2" t="str">
        <f>'Enter Data'!P111</f>
        <v/>
      </c>
      <c r="H106" s="2" t="str">
        <f>'Enter Data'!Q111</f>
        <v/>
      </c>
      <c r="I106" s="2" t="str">
        <f t="shared" si="21"/>
        <v/>
      </c>
      <c r="J106" s="2" t="str">
        <f t="shared" si="22"/>
        <v/>
      </c>
      <c r="K106" s="2" t="str">
        <f t="shared" si="23"/>
        <v/>
      </c>
      <c r="L106" s="2" t="str">
        <f>'Enter Data'!R111</f>
        <v/>
      </c>
      <c r="M106" s="2" t="str">
        <f>'Enter Data'!S111</f>
        <v/>
      </c>
      <c r="N106" s="2" t="str">
        <f t="shared" si="24"/>
        <v/>
      </c>
      <c r="O106" s="2" t="str">
        <f t="shared" si="25"/>
        <v/>
      </c>
      <c r="P106" s="2" t="str">
        <f t="shared" si="26"/>
        <v/>
      </c>
      <c r="Q106" s="14"/>
      <c r="R106" s="14"/>
      <c r="S106" s="14"/>
      <c r="T106" s="14"/>
    </row>
  </sheetData>
  <sheetProtection algorithmName="SHA-512" hashValue="biFT1GBkxk/fTLqfB+6XKHADhhAc2maW66smBedI8uMee7V1sfU7z9rbYGC85UPpeVT/MV5UhXP8/fpF98wVmA==" saltValue="fyazC3bN7FpYLOQrV93C9g==" spinCount="100000" sheet="1" objects="1" scenarios="1"/>
  <mergeCells count="10">
    <mergeCell ref="B5:C5"/>
    <mergeCell ref="A1:B1"/>
    <mergeCell ref="A2:B2"/>
    <mergeCell ref="A3:B3"/>
    <mergeCell ref="D5:F5"/>
    <mergeCell ref="Q5:T5"/>
    <mergeCell ref="G5:H5"/>
    <mergeCell ref="I5:K5"/>
    <mergeCell ref="L5:M5"/>
    <mergeCell ref="N5:P5"/>
  </mergeCells>
  <dataValidations count="2">
    <dataValidation allowBlank="1" showErrorMessage="1" promptTitle="General instructions" prompt="Enter a name for your SDMS candidate here and add data to the green coloured cells as required." sqref="C1"/>
    <dataValidation allowBlank="1" showErrorMessage="1" promptTitle="Reference DSDs" prompt="Select the two ASAE S572 Reference DSDs that are closest to the candidate DSD to be normalised. All DSDs must be collected from the same testing equipment under the same protocols (inlcuding droplet size bins)." sqref="C2:C3"/>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85"/>
  <sheetViews>
    <sheetView topLeftCell="J1" workbookViewId="0">
      <selection activeCell="J1" sqref="J1"/>
    </sheetView>
  </sheetViews>
  <sheetFormatPr defaultRowHeight="15" x14ac:dyDescent="0.25"/>
  <cols>
    <col min="1" max="1" width="5.5703125" style="3" bestFit="1" customWidth="1"/>
    <col min="2" max="2" width="20.7109375" customWidth="1"/>
    <col min="3" max="3" width="19.85546875" bestFit="1" customWidth="1"/>
    <col min="4" max="4" width="18.85546875" bestFit="1" customWidth="1"/>
    <col min="5" max="5" width="18.85546875" customWidth="1"/>
    <col min="6" max="6" width="16.5703125" bestFit="1" customWidth="1"/>
    <col min="7" max="7" width="16.5703125" customWidth="1"/>
    <col min="8" max="8" width="14.140625" bestFit="1" customWidth="1"/>
    <col min="9" max="9" width="18.85546875" bestFit="1" customWidth="1"/>
    <col min="10" max="10" width="18.85546875" customWidth="1"/>
    <col min="11" max="11" width="16.28515625" bestFit="1" customWidth="1"/>
    <col min="12" max="12" width="16.28515625" customWidth="1"/>
    <col min="14" max="14" width="17.28515625" bestFit="1" customWidth="1"/>
    <col min="15" max="15" width="16.28515625" bestFit="1" customWidth="1"/>
    <col min="17" max="19" width="18.140625" customWidth="1"/>
    <col min="21" max="21" width="49.28515625" bestFit="1" customWidth="1"/>
  </cols>
  <sheetData>
    <row r="1" spans="1:22" ht="46.5" customHeight="1" x14ac:dyDescent="0.25">
      <c r="A1" s="31" t="s">
        <v>17</v>
      </c>
      <c r="B1" s="31"/>
      <c r="C1" s="2" t="str">
        <f>IF(Convert!C1="","",Convert!C1)</f>
        <v/>
      </c>
    </row>
    <row r="2" spans="1:22" x14ac:dyDescent="0.25">
      <c r="A2" s="32" t="s">
        <v>11</v>
      </c>
      <c r="B2" s="32"/>
      <c r="C2" s="2" t="str">
        <f>Convert!C2</f>
        <v>M-C</v>
      </c>
    </row>
    <row r="3" spans="1:22" x14ac:dyDescent="0.25">
      <c r="A3" s="32" t="s">
        <v>12</v>
      </c>
      <c r="B3" s="32"/>
      <c r="C3" s="2" t="str">
        <f>Convert!C3</f>
        <v>C-VC</v>
      </c>
    </row>
    <row r="5" spans="1:22" s="3" customFormat="1" x14ac:dyDescent="0.25">
      <c r="C5" s="27" t="s">
        <v>1</v>
      </c>
      <c r="D5" s="27"/>
      <c r="E5" s="27"/>
      <c r="F5" s="27"/>
      <c r="G5" s="27"/>
      <c r="H5" s="27" t="s">
        <v>8</v>
      </c>
      <c r="I5" s="27"/>
      <c r="J5" s="27"/>
      <c r="K5" s="27"/>
      <c r="L5" s="4"/>
      <c r="N5" s="3" t="s">
        <v>9</v>
      </c>
      <c r="Q5" s="27" t="s">
        <v>13</v>
      </c>
      <c r="R5" s="27"/>
      <c r="S5" s="27"/>
      <c r="T5" s="5"/>
      <c r="U5" s="5" t="s">
        <v>1</v>
      </c>
      <c r="V5" s="5"/>
    </row>
    <row r="6" spans="1:22" s="3" customFormat="1" x14ac:dyDescent="0.25">
      <c r="A6" s="3" t="s">
        <v>15</v>
      </c>
      <c r="B6" s="3" t="s">
        <v>16</v>
      </c>
      <c r="C6" s="3" t="str">
        <f>CONCATENATE("Regression of Candidate DSD (",C1,")")</f>
        <v>Regression of Candidate DSD ()</v>
      </c>
      <c r="D6" s="3" t="str">
        <f>CONCATENATE(C2," Reference DSD")</f>
        <v>M-C Reference DSD</v>
      </c>
      <c r="E6" s="3" t="str">
        <f>CONCATENATE(C3," Reference DSD")</f>
        <v>C-VC Reference DSD</v>
      </c>
      <c r="F6" s="3" t="str">
        <f>CONCATENATE("APVMA ",C2," DSD")</f>
        <v>APVMA M-C DSD</v>
      </c>
      <c r="G6" s="3" t="str">
        <f>CONCATENATE("APVMA ",C3," DSD")</f>
        <v>APVMA C-VC DSD</v>
      </c>
      <c r="H6" s="3" t="s">
        <v>10</v>
      </c>
      <c r="I6" s="3" t="str">
        <f>D6</f>
        <v>M-C Reference DSD</v>
      </c>
      <c r="J6" s="3" t="str">
        <f>E6</f>
        <v>C-VC Reference DSD</v>
      </c>
      <c r="K6" s="3" t="str">
        <f>F6</f>
        <v>APVMA M-C DSD</v>
      </c>
      <c r="L6" s="3" t="str">
        <f>G6</f>
        <v>APVMA C-VC DSD</v>
      </c>
      <c r="N6" s="3" t="str">
        <f>K6</f>
        <v>APVMA M-C DSD</v>
      </c>
      <c r="O6" s="3" t="str">
        <f>L6</f>
        <v>APVMA C-VC DSD</v>
      </c>
      <c r="Q6" s="3" t="str">
        <f>N6</f>
        <v>APVMA M-C DSD</v>
      </c>
      <c r="R6" s="3" t="str">
        <f>O6</f>
        <v>APVMA C-VC DSD</v>
      </c>
      <c r="S6" s="3" t="s">
        <v>14</v>
      </c>
      <c r="U6" s="3" t="str">
        <f>CONCATENATE("Converted Candidate DSD (",C1,")")</f>
        <v>Converted Candidate DSD ()</v>
      </c>
    </row>
    <row r="7" spans="1:22" x14ac:dyDescent="0.25">
      <c r="A7" s="6">
        <v>1</v>
      </c>
      <c r="B7" s="2">
        <v>4</v>
      </c>
      <c r="C7" s="2" t="str">
        <f>IF(ISNUMBER(Convert!R7),Convert!R7,"")</f>
        <v/>
      </c>
      <c r="D7" s="2" t="str">
        <f>IF(ISNUMBER(Convert!S7),Convert!S7,"")</f>
        <v/>
      </c>
      <c r="E7" s="2" t="str">
        <f>IF(ISNUMBER(Convert!T7),Convert!T7,"")</f>
        <v/>
      </c>
      <c r="F7" s="1">
        <f>IF(B7="","",HLOOKUP($C$2,'APVMA DSD Library'!$A$1:$G$80,A7+1,FALSE))</f>
        <v>3.0115341893233172E-5</v>
      </c>
      <c r="G7" s="1">
        <f>IF(B7="","",HLOOKUP($C$3,'APVMA DSD Library'!$A$1:$G$80,A7+1,FALSE))</f>
        <v>1.3949056035134078E-5</v>
      </c>
      <c r="H7" s="2" t="e">
        <f t="shared" ref="H7:H38" si="0">LN(C7)</f>
        <v>#VALUE!</v>
      </c>
      <c r="I7" s="2" t="e">
        <f t="shared" ref="I7:I38" si="1">LN(D7)</f>
        <v>#VALUE!</v>
      </c>
      <c r="J7" s="2" t="e">
        <f t="shared" ref="J7:J38" si="2">LN(E7)</f>
        <v>#VALUE!</v>
      </c>
      <c r="K7" s="2">
        <f t="shared" ref="K7:K38" si="3">LN(F7)</f>
        <v>-10.410475818611461</v>
      </c>
      <c r="L7" s="2">
        <f t="shared" ref="L7:L38" si="4">LN(G7)</f>
        <v>-11.180098719718789</v>
      </c>
      <c r="M7" s="2"/>
      <c r="N7" s="2" t="e">
        <f t="shared" ref="N7:N38" si="5">K7-I7</f>
        <v>#VALUE!</v>
      </c>
      <c r="O7" s="2" t="e">
        <f t="shared" ref="O7:O38" si="6">L7-J7</f>
        <v>#VALUE!</v>
      </c>
      <c r="P7" s="2"/>
      <c r="Q7" s="2" t="e">
        <f t="shared" ref="Q7:Q38" si="7">H7+N7</f>
        <v>#VALUE!</v>
      </c>
      <c r="R7" s="2" t="e">
        <f t="shared" ref="R7:R38" si="8">H7+O7</f>
        <v>#VALUE!</v>
      </c>
      <c r="S7" s="2" t="e">
        <f>AVERAGE(Q7:R7)</f>
        <v>#VALUE!</v>
      </c>
      <c r="T7" s="2"/>
      <c r="U7" s="2" t="e">
        <f>EXP(S7)</f>
        <v>#VALUE!</v>
      </c>
    </row>
    <row r="8" spans="1:22" x14ac:dyDescent="0.25">
      <c r="A8" s="6">
        <v>2</v>
      </c>
      <c r="B8" s="2">
        <v>4.4000000000000004</v>
      </c>
      <c r="C8" s="2" t="str">
        <f>IF(ISNUMBER(Convert!R8),Convert!R8,"")</f>
        <v/>
      </c>
      <c r="D8" s="2" t="str">
        <f>IF(ISNUMBER(Convert!S8),Convert!S8,"")</f>
        <v/>
      </c>
      <c r="E8" s="2" t="str">
        <f>IF(ISNUMBER(Convert!T8),Convert!T8,"")</f>
        <v/>
      </c>
      <c r="F8" s="1">
        <f>IF(B8="","",HLOOKUP($C$2,'APVMA DSD Library'!$A$1:$G$80,A8+1,FALSE))</f>
        <v>3.7182612605990428E-5</v>
      </c>
      <c r="G8" s="1">
        <f>IF(B8="","",HLOOKUP($C$3,'APVMA DSD Library'!$A$1:$G$80,A8+1,FALSE))</f>
        <v>1.7315536763651274E-5</v>
      </c>
      <c r="H8" s="2" t="e">
        <f t="shared" si="0"/>
        <v>#VALUE!</v>
      </c>
      <c r="I8" s="2" t="e">
        <f t="shared" si="1"/>
        <v>#VALUE!</v>
      </c>
      <c r="J8" s="2" t="e">
        <f t="shared" si="2"/>
        <v>#VALUE!</v>
      </c>
      <c r="K8" s="2">
        <f t="shared" si="3"/>
        <v>-10.199669309016809</v>
      </c>
      <c r="L8" s="2">
        <f t="shared" si="4"/>
        <v>-10.96390638066827</v>
      </c>
      <c r="M8" s="2"/>
      <c r="N8" s="2" t="e">
        <f t="shared" si="5"/>
        <v>#VALUE!</v>
      </c>
      <c r="O8" s="2" t="e">
        <f t="shared" si="6"/>
        <v>#VALUE!</v>
      </c>
      <c r="P8" s="2"/>
      <c r="Q8" s="2" t="e">
        <f t="shared" si="7"/>
        <v>#VALUE!</v>
      </c>
      <c r="R8" s="2" t="e">
        <f t="shared" si="8"/>
        <v>#VALUE!</v>
      </c>
      <c r="S8" s="2" t="e">
        <f t="shared" ref="S8:S71" si="9">AVERAGE(Q8:R8)</f>
        <v>#VALUE!</v>
      </c>
      <c r="T8" s="2"/>
      <c r="U8" s="2" t="e">
        <f t="shared" ref="U8:U71" si="10">EXP(S8)</f>
        <v>#VALUE!</v>
      </c>
    </row>
    <row r="9" spans="1:22" x14ac:dyDescent="0.25">
      <c r="A9" s="6">
        <v>3</v>
      </c>
      <c r="B9" s="2">
        <v>4.8</v>
      </c>
      <c r="C9" s="2" t="str">
        <f>IF(ISNUMBER(Convert!R9),Convert!R9,"")</f>
        <v/>
      </c>
      <c r="D9" s="2" t="str">
        <f>IF(ISNUMBER(Convert!S9),Convert!S9,"")</f>
        <v/>
      </c>
      <c r="E9" s="2" t="str">
        <f>IF(ISNUMBER(Convert!T9),Convert!T9,"")</f>
        <v/>
      </c>
      <c r="F9" s="1">
        <f>IF(B9="","",HLOOKUP($C$2,'APVMA DSD Library'!$A$1:$G$80,A9+1,FALSE))</f>
        <v>4.5073378477034076E-5</v>
      </c>
      <c r="G9" s="1">
        <f>IF(B9="","",HLOOKUP($C$3,'APVMA DSD Library'!$A$1:$G$80,A9+1,FALSE))</f>
        <v>2.1093648306713675E-5</v>
      </c>
      <c r="H9" s="2" t="e">
        <f t="shared" si="0"/>
        <v>#VALUE!</v>
      </c>
      <c r="I9" s="2" t="e">
        <f t="shared" si="1"/>
        <v>#VALUE!</v>
      </c>
      <c r="J9" s="2" t="e">
        <f t="shared" si="2"/>
        <v>#VALUE!</v>
      </c>
      <c r="K9" s="2">
        <f t="shared" si="3"/>
        <v>-10.007218763409178</v>
      </c>
      <c r="L9" s="2">
        <f t="shared" si="4"/>
        <v>-10.766538590918147</v>
      </c>
      <c r="M9" s="2"/>
      <c r="N9" s="2" t="e">
        <f t="shared" si="5"/>
        <v>#VALUE!</v>
      </c>
      <c r="O9" s="2" t="e">
        <f t="shared" si="6"/>
        <v>#VALUE!</v>
      </c>
      <c r="P9" s="2"/>
      <c r="Q9" s="2" t="e">
        <f t="shared" si="7"/>
        <v>#VALUE!</v>
      </c>
      <c r="R9" s="2" t="e">
        <f t="shared" si="8"/>
        <v>#VALUE!</v>
      </c>
      <c r="S9" s="2" t="e">
        <f t="shared" si="9"/>
        <v>#VALUE!</v>
      </c>
      <c r="T9" s="2"/>
      <c r="U9" s="2" t="e">
        <f t="shared" si="10"/>
        <v>#VALUE!</v>
      </c>
    </row>
    <row r="10" spans="1:22" x14ac:dyDescent="0.25">
      <c r="A10" s="6">
        <v>4</v>
      </c>
      <c r="B10" s="2">
        <v>5.2</v>
      </c>
      <c r="C10" s="2" t="str">
        <f>IF(ISNUMBER(Convert!R10),Convert!R10,"")</f>
        <v/>
      </c>
      <c r="D10" s="2" t="str">
        <f>IF(ISNUMBER(Convert!S10),Convert!S10,"")</f>
        <v/>
      </c>
      <c r="E10" s="2" t="str">
        <f>IF(ISNUMBER(Convert!T10),Convert!T10,"")</f>
        <v/>
      </c>
      <c r="F10" s="1">
        <f>IF(B10="","",HLOOKUP($C$2,'APVMA DSD Library'!$A$1:$G$80,A10+1,FALSE))</f>
        <v>5.3802955439441469E-5</v>
      </c>
      <c r="G10" s="1">
        <f>IF(B10="","",HLOOKUP($C$3,'APVMA DSD Library'!$A$1:$G$80,A10+1,FALSE))</f>
        <v>2.5293118724234454E-5</v>
      </c>
      <c r="H10" s="2" t="e">
        <f t="shared" si="0"/>
        <v>#VALUE!</v>
      </c>
      <c r="I10" s="2" t="e">
        <f t="shared" si="1"/>
        <v>#VALUE!</v>
      </c>
      <c r="J10" s="2" t="e">
        <f t="shared" si="2"/>
        <v>#VALUE!</v>
      </c>
      <c r="K10" s="2">
        <f t="shared" si="3"/>
        <v>-9.8301821584867284</v>
      </c>
      <c r="L10" s="2">
        <f t="shared" si="4"/>
        <v>-10.584978186410432</v>
      </c>
      <c r="M10" s="2"/>
      <c r="N10" s="2" t="e">
        <f t="shared" si="5"/>
        <v>#VALUE!</v>
      </c>
      <c r="O10" s="2" t="e">
        <f t="shared" si="6"/>
        <v>#VALUE!</v>
      </c>
      <c r="P10" s="2"/>
      <c r="Q10" s="2" t="e">
        <f t="shared" si="7"/>
        <v>#VALUE!</v>
      </c>
      <c r="R10" s="2" t="e">
        <f t="shared" si="8"/>
        <v>#VALUE!</v>
      </c>
      <c r="S10" s="2" t="e">
        <f t="shared" si="9"/>
        <v>#VALUE!</v>
      </c>
      <c r="T10" s="2"/>
      <c r="U10" s="2" t="e">
        <f t="shared" si="10"/>
        <v>#VALUE!</v>
      </c>
    </row>
    <row r="11" spans="1:22" x14ac:dyDescent="0.25">
      <c r="A11" s="6">
        <v>5</v>
      </c>
      <c r="B11" s="2">
        <v>5.7</v>
      </c>
      <c r="C11" s="2" t="str">
        <f>IF(ISNUMBER(Convert!R11),Convert!R11,"")</f>
        <v/>
      </c>
      <c r="D11" s="2" t="str">
        <f>IF(ISNUMBER(Convert!S11),Convert!S11,"")</f>
        <v/>
      </c>
      <c r="E11" s="2" t="str">
        <f>IF(ISNUMBER(Convert!T11),Convert!T11,"")</f>
        <v/>
      </c>
      <c r="F11" s="1">
        <f>IF(B11="","",HLOOKUP($C$2,'APVMA DSD Library'!$A$1:$G$80,A11+1,FALSE))</f>
        <v>6.5916260609699684E-5</v>
      </c>
      <c r="G11" s="1">
        <f>IF(B11="","",HLOOKUP($C$3,'APVMA DSD Library'!$A$1:$G$80,A11+1,FALSE))</f>
        <v>3.1148882745912765E-5</v>
      </c>
      <c r="H11" s="2" t="e">
        <f t="shared" si="0"/>
        <v>#VALUE!</v>
      </c>
      <c r="I11" s="2" t="e">
        <f t="shared" si="1"/>
        <v>#VALUE!</v>
      </c>
      <c r="J11" s="2" t="e">
        <f t="shared" si="2"/>
        <v>#VALUE!</v>
      </c>
      <c r="K11" s="2">
        <f t="shared" si="3"/>
        <v>-9.6271254001598567</v>
      </c>
      <c r="L11" s="2">
        <f t="shared" si="4"/>
        <v>-10.376732180278932</v>
      </c>
      <c r="M11" s="2"/>
      <c r="N11" s="2" t="e">
        <f t="shared" si="5"/>
        <v>#VALUE!</v>
      </c>
      <c r="O11" s="2" t="e">
        <f t="shared" si="6"/>
        <v>#VALUE!</v>
      </c>
      <c r="P11" s="2"/>
      <c r="Q11" s="2" t="e">
        <f t="shared" si="7"/>
        <v>#VALUE!</v>
      </c>
      <c r="R11" s="2" t="e">
        <f t="shared" si="8"/>
        <v>#VALUE!</v>
      </c>
      <c r="S11" s="2" t="e">
        <f t="shared" si="9"/>
        <v>#VALUE!</v>
      </c>
      <c r="T11" s="2"/>
      <c r="U11" s="2" t="e">
        <f t="shared" si="10"/>
        <v>#VALUE!</v>
      </c>
    </row>
    <row r="12" spans="1:22" x14ac:dyDescent="0.25">
      <c r="A12" s="6">
        <v>6</v>
      </c>
      <c r="B12" s="2">
        <v>6.2</v>
      </c>
      <c r="C12" s="2" t="str">
        <f>IF(ISNUMBER(Convert!R12),Convert!R12,"")</f>
        <v/>
      </c>
      <c r="D12" s="2" t="str">
        <f>IF(ISNUMBER(Convert!S12),Convert!S12,"")</f>
        <v/>
      </c>
      <c r="E12" s="2" t="str">
        <f>IF(ISNUMBER(Convert!T12),Convert!T12,"")</f>
        <v/>
      </c>
      <c r="F12" s="1">
        <f>IF(B12="","",HLOOKUP($C$2,'APVMA DSD Library'!$A$1:$G$80,A12+1,FALSE))</f>
        <v>7.9388704349425687E-5</v>
      </c>
      <c r="G12" s="1">
        <f>IF(B12="","",HLOOKUP($C$3,'APVMA DSD Library'!$A$1:$G$80,A12+1,FALSE))</f>
        <v>3.7694061137627521E-5</v>
      </c>
      <c r="H12" s="2" t="e">
        <f t="shared" si="0"/>
        <v>#VALUE!</v>
      </c>
      <c r="I12" s="2" t="e">
        <f t="shared" si="1"/>
        <v>#VALUE!</v>
      </c>
      <c r="J12" s="2" t="e">
        <f t="shared" si="2"/>
        <v>#VALUE!</v>
      </c>
      <c r="K12" s="2">
        <f t="shared" si="3"/>
        <v>-9.4411544624331594</v>
      </c>
      <c r="L12" s="2">
        <f t="shared" si="4"/>
        <v>-10.186008005425286</v>
      </c>
      <c r="M12" s="2"/>
      <c r="N12" s="2" t="e">
        <f t="shared" si="5"/>
        <v>#VALUE!</v>
      </c>
      <c r="O12" s="2" t="e">
        <f t="shared" si="6"/>
        <v>#VALUE!</v>
      </c>
      <c r="P12" s="2"/>
      <c r="Q12" s="2" t="e">
        <f t="shared" si="7"/>
        <v>#VALUE!</v>
      </c>
      <c r="R12" s="2" t="e">
        <f t="shared" si="8"/>
        <v>#VALUE!</v>
      </c>
      <c r="S12" s="2" t="e">
        <f t="shared" si="9"/>
        <v>#VALUE!</v>
      </c>
      <c r="T12" s="2"/>
      <c r="U12" s="2" t="e">
        <f t="shared" si="10"/>
        <v>#VALUE!</v>
      </c>
    </row>
    <row r="13" spans="1:22" x14ac:dyDescent="0.25">
      <c r="A13" s="6">
        <v>7</v>
      </c>
      <c r="B13" s="2">
        <v>6.7</v>
      </c>
      <c r="C13" s="2" t="str">
        <f>IF(ISNUMBER(Convert!R13),Convert!R13,"")</f>
        <v/>
      </c>
      <c r="D13" s="2" t="str">
        <f>IF(ISNUMBER(Convert!S13),Convert!S13,"")</f>
        <v/>
      </c>
      <c r="E13" s="2" t="str">
        <f>IF(ISNUMBER(Convert!T13),Convert!T13,"")</f>
        <v/>
      </c>
      <c r="F13" s="1">
        <f>IF(B13="","",HLOOKUP($C$2,'APVMA DSD Library'!$A$1:$G$80,A13+1,FALSE))</f>
        <v>9.4244682054211992E-5</v>
      </c>
      <c r="G13" s="1">
        <f>IF(B13="","",HLOOKUP($C$3,'APVMA DSD Library'!$A$1:$G$80,A13+1,FALSE))</f>
        <v>4.4944385608203241E-5</v>
      </c>
      <c r="H13" s="2" t="e">
        <f t="shared" si="0"/>
        <v>#VALUE!</v>
      </c>
      <c r="I13" s="2" t="e">
        <f t="shared" si="1"/>
        <v>#VALUE!</v>
      </c>
      <c r="J13" s="2" t="e">
        <f t="shared" si="2"/>
        <v>#VALUE!</v>
      </c>
      <c r="K13" s="2">
        <f t="shared" si="3"/>
        <v>-9.2696161570560278</v>
      </c>
      <c r="L13" s="2">
        <f t="shared" si="4"/>
        <v>-10.010084707890989</v>
      </c>
      <c r="M13" s="2"/>
      <c r="N13" s="2" t="e">
        <f t="shared" si="5"/>
        <v>#VALUE!</v>
      </c>
      <c r="O13" s="2" t="e">
        <f t="shared" si="6"/>
        <v>#VALUE!</v>
      </c>
      <c r="P13" s="2"/>
      <c r="Q13" s="2" t="e">
        <f t="shared" si="7"/>
        <v>#VALUE!</v>
      </c>
      <c r="R13" s="2" t="e">
        <f t="shared" si="8"/>
        <v>#VALUE!</v>
      </c>
      <c r="S13" s="2" t="e">
        <f t="shared" si="9"/>
        <v>#VALUE!</v>
      </c>
      <c r="T13" s="2"/>
      <c r="U13" s="2" t="e">
        <f t="shared" si="10"/>
        <v>#VALUE!</v>
      </c>
    </row>
    <row r="14" spans="1:22" x14ac:dyDescent="0.25">
      <c r="A14" s="6">
        <v>8</v>
      </c>
      <c r="B14" s="2">
        <v>7.3</v>
      </c>
      <c r="C14" s="2" t="str">
        <f>IF(ISNUMBER(Convert!R14),Convert!R14,"")</f>
        <v/>
      </c>
      <c r="D14" s="2" t="str">
        <f>IF(ISNUMBER(Convert!S14),Convert!S14,"")</f>
        <v/>
      </c>
      <c r="E14" s="2" t="str">
        <f>IF(ISNUMBER(Convert!T14),Convert!T14,"")</f>
        <v/>
      </c>
      <c r="F14" s="1">
        <f>IF(B14="","",HLOOKUP($C$2,'APVMA DSD Library'!$A$1:$G$80,A14+1,FALSE))</f>
        <v>1.1393023668060387E-4</v>
      </c>
      <c r="G14" s="1">
        <f>IF(B14="","",HLOOKUP($C$3,'APVMA DSD Library'!$A$1:$G$80,A14+1,FALSE))</f>
        <v>5.4596383960658912E-5</v>
      </c>
      <c r="H14" s="2" t="e">
        <f t="shared" si="0"/>
        <v>#VALUE!</v>
      </c>
      <c r="I14" s="2" t="e">
        <f t="shared" si="1"/>
        <v>#VALUE!</v>
      </c>
      <c r="J14" s="2" t="e">
        <f t="shared" si="2"/>
        <v>#VALUE!</v>
      </c>
      <c r="K14" s="2">
        <f t="shared" si="3"/>
        <v>-9.0799242558351505</v>
      </c>
      <c r="L14" s="2">
        <f t="shared" si="4"/>
        <v>-9.8155429052333343</v>
      </c>
      <c r="M14" s="2"/>
      <c r="N14" s="2" t="e">
        <f t="shared" si="5"/>
        <v>#VALUE!</v>
      </c>
      <c r="O14" s="2" t="e">
        <f t="shared" si="6"/>
        <v>#VALUE!</v>
      </c>
      <c r="P14" s="2"/>
      <c r="Q14" s="2" t="e">
        <f t="shared" si="7"/>
        <v>#VALUE!</v>
      </c>
      <c r="R14" s="2" t="e">
        <f t="shared" si="8"/>
        <v>#VALUE!</v>
      </c>
      <c r="S14" s="2" t="e">
        <f t="shared" si="9"/>
        <v>#VALUE!</v>
      </c>
      <c r="T14" s="2"/>
      <c r="U14" s="2" t="e">
        <f t="shared" si="10"/>
        <v>#VALUE!</v>
      </c>
    </row>
    <row r="15" spans="1:22" x14ac:dyDescent="0.25">
      <c r="A15" s="6">
        <v>9</v>
      </c>
      <c r="B15" s="2">
        <v>8</v>
      </c>
      <c r="C15" s="2" t="str">
        <f>IF(ISNUMBER(Convert!R15),Convert!R15,"")</f>
        <v/>
      </c>
      <c r="D15" s="2" t="str">
        <f>IF(ISNUMBER(Convert!S15),Convert!S15,"")</f>
        <v/>
      </c>
      <c r="E15" s="2" t="str">
        <f>IF(ISNUMBER(Convert!T15),Convert!T15,"")</f>
        <v/>
      </c>
      <c r="F15" s="1">
        <f>IF(B15="","",HLOOKUP($C$2,'APVMA DSD Library'!$A$1:$G$80,A15+1,FALSE))</f>
        <v>1.3950559417197361E-4</v>
      </c>
      <c r="G15" s="1">
        <f>IF(B15="","",HLOOKUP($C$3,'APVMA DSD Library'!$A$1:$G$80,A15+1,FALSE))</f>
        <v>6.7199451222799134E-5</v>
      </c>
      <c r="H15" s="2" t="e">
        <f t="shared" si="0"/>
        <v>#VALUE!</v>
      </c>
      <c r="I15" s="2" t="e">
        <f t="shared" si="1"/>
        <v>#VALUE!</v>
      </c>
      <c r="J15" s="2" t="e">
        <f t="shared" si="2"/>
        <v>#VALUE!</v>
      </c>
      <c r="K15" s="2">
        <f t="shared" si="3"/>
        <v>-8.8774058559156916</v>
      </c>
      <c r="L15" s="2">
        <f t="shared" si="4"/>
        <v>-9.6078454767959087</v>
      </c>
      <c r="M15" s="2"/>
      <c r="N15" s="2" t="e">
        <f t="shared" si="5"/>
        <v>#VALUE!</v>
      </c>
      <c r="O15" s="2" t="e">
        <f t="shared" si="6"/>
        <v>#VALUE!</v>
      </c>
      <c r="P15" s="2"/>
      <c r="Q15" s="2" t="e">
        <f t="shared" si="7"/>
        <v>#VALUE!</v>
      </c>
      <c r="R15" s="2" t="e">
        <f t="shared" si="8"/>
        <v>#VALUE!</v>
      </c>
      <c r="S15" s="2" t="e">
        <f t="shared" si="9"/>
        <v>#VALUE!</v>
      </c>
      <c r="T15" s="2"/>
      <c r="U15" s="2" t="e">
        <f t="shared" si="10"/>
        <v>#VALUE!</v>
      </c>
    </row>
    <row r="16" spans="1:22" x14ac:dyDescent="0.25">
      <c r="A16" s="6">
        <v>10</v>
      </c>
      <c r="B16" s="2">
        <v>8.6999999999999993</v>
      </c>
      <c r="C16" s="2" t="str">
        <f>IF(ISNUMBER(Convert!R16),Convert!R16,"")</f>
        <v/>
      </c>
      <c r="D16" s="2" t="str">
        <f>IF(ISNUMBER(Convert!S16),Convert!S16,"")</f>
        <v/>
      </c>
      <c r="E16" s="2" t="str">
        <f>IF(ISNUMBER(Convert!T16),Convert!T16,"")</f>
        <v/>
      </c>
      <c r="F16" s="1">
        <f>IF(B16="","",HLOOKUP($C$2,'APVMA DSD Library'!$A$1:$G$80,A16+1,FALSE))</f>
        <v>1.6794258707408805E-4</v>
      </c>
      <c r="G16" s="1">
        <f>IF(B16="","",HLOOKUP($C$3,'APVMA DSD Library'!$A$1:$G$80,A16+1,FALSE))</f>
        <v>8.1282286784722935E-5</v>
      </c>
      <c r="H16" s="2" t="e">
        <f t="shared" si="0"/>
        <v>#VALUE!</v>
      </c>
      <c r="I16" s="2" t="e">
        <f t="shared" si="1"/>
        <v>#VALUE!</v>
      </c>
      <c r="J16" s="2" t="e">
        <f t="shared" si="2"/>
        <v>#VALUE!</v>
      </c>
      <c r="K16" s="2">
        <f t="shared" si="3"/>
        <v>-8.6918883805752873</v>
      </c>
      <c r="L16" s="2">
        <f t="shared" si="4"/>
        <v>-9.4175824398753107</v>
      </c>
      <c r="M16" s="2"/>
      <c r="N16" s="2" t="e">
        <f t="shared" si="5"/>
        <v>#VALUE!</v>
      </c>
      <c r="O16" s="2" t="e">
        <f t="shared" si="6"/>
        <v>#VALUE!</v>
      </c>
      <c r="P16" s="2"/>
      <c r="Q16" s="2" t="e">
        <f t="shared" si="7"/>
        <v>#VALUE!</v>
      </c>
      <c r="R16" s="2" t="e">
        <f t="shared" si="8"/>
        <v>#VALUE!</v>
      </c>
      <c r="S16" s="2" t="e">
        <f t="shared" si="9"/>
        <v>#VALUE!</v>
      </c>
      <c r="T16" s="2"/>
      <c r="U16" s="2" t="e">
        <f t="shared" si="10"/>
        <v>#VALUE!</v>
      </c>
    </row>
    <row r="17" spans="1:21" x14ac:dyDescent="0.25">
      <c r="A17" s="6">
        <v>11</v>
      </c>
      <c r="B17" s="2">
        <v>9.5</v>
      </c>
      <c r="C17" s="2" t="str">
        <f>IF(ISNUMBER(Convert!R17),Convert!R17,"")</f>
        <v/>
      </c>
      <c r="D17" s="2" t="str">
        <f>IF(ISNUMBER(Convert!S17),Convert!S17,"")</f>
        <v/>
      </c>
      <c r="E17" s="2" t="str">
        <f>IF(ISNUMBER(Convert!T17),Convert!T17,"")</f>
        <v/>
      </c>
      <c r="F17" s="1">
        <f>IF(B17="","",HLOOKUP($C$2,'APVMA DSD Library'!$A$1:$G$80,A17+1,FALSE))</f>
        <v>2.0401147242987694E-4</v>
      </c>
      <c r="G17" s="1">
        <f>IF(B17="","",HLOOKUP($C$3,'APVMA DSD Library'!$A$1:$G$80,A17+1,FALSE))</f>
        <v>9.9231995954518482E-5</v>
      </c>
      <c r="H17" s="2" t="e">
        <f t="shared" si="0"/>
        <v>#VALUE!</v>
      </c>
      <c r="I17" s="2" t="e">
        <f t="shared" si="1"/>
        <v>#VALUE!</v>
      </c>
      <c r="J17" s="2" t="e">
        <f t="shared" si="2"/>
        <v>#VALUE!</v>
      </c>
      <c r="K17" s="2">
        <f t="shared" si="3"/>
        <v>-8.4973343282999636</v>
      </c>
      <c r="L17" s="2">
        <f t="shared" si="4"/>
        <v>-9.2180500558141496</v>
      </c>
      <c r="M17" s="2"/>
      <c r="N17" s="2" t="e">
        <f t="shared" si="5"/>
        <v>#VALUE!</v>
      </c>
      <c r="O17" s="2" t="e">
        <f t="shared" si="6"/>
        <v>#VALUE!</v>
      </c>
      <c r="P17" s="2"/>
      <c r="Q17" s="2" t="e">
        <f t="shared" si="7"/>
        <v>#VALUE!</v>
      </c>
      <c r="R17" s="2" t="e">
        <f t="shared" si="8"/>
        <v>#VALUE!</v>
      </c>
      <c r="S17" s="2" t="e">
        <f t="shared" si="9"/>
        <v>#VALUE!</v>
      </c>
      <c r="T17" s="2"/>
      <c r="U17" s="2" t="e">
        <f t="shared" si="10"/>
        <v>#VALUE!</v>
      </c>
    </row>
    <row r="18" spans="1:21" x14ac:dyDescent="0.25">
      <c r="A18" s="6">
        <v>12</v>
      </c>
      <c r="B18" s="2">
        <v>10.4</v>
      </c>
      <c r="C18" s="2" t="str">
        <f>IF(ISNUMBER(Convert!R18),Convert!R18,"")</f>
        <v/>
      </c>
      <c r="D18" s="2" t="str">
        <f>IF(ISNUMBER(Convert!S18),Convert!S18,"")</f>
        <v/>
      </c>
      <c r="E18" s="2" t="str">
        <f>IF(ISNUMBER(Convert!T18),Convert!T18,"")</f>
        <v/>
      </c>
      <c r="F18" s="1">
        <f>IF(B18="","",HLOOKUP($C$2,'APVMA DSD Library'!$A$1:$G$80,A18+1,FALSE))</f>
        <v>2.4922480934086444E-4</v>
      </c>
      <c r="G18" s="1">
        <f>IF(B18="","",HLOOKUP($C$3,'APVMA DSD Library'!$A$1:$G$80,A18+1,FALSE))</f>
        <v>1.2184673211668162E-4</v>
      </c>
      <c r="H18" s="2" t="e">
        <f t="shared" si="0"/>
        <v>#VALUE!</v>
      </c>
      <c r="I18" s="2" t="e">
        <f t="shared" si="1"/>
        <v>#VALUE!</v>
      </c>
      <c r="J18" s="2" t="e">
        <f t="shared" si="2"/>
        <v>#VALUE!</v>
      </c>
      <c r="K18" s="2">
        <f t="shared" si="3"/>
        <v>-8.2971552200638659</v>
      </c>
      <c r="L18" s="2">
        <f t="shared" si="4"/>
        <v>-9.0127465971555925</v>
      </c>
      <c r="M18" s="2"/>
      <c r="N18" s="2" t="e">
        <f t="shared" si="5"/>
        <v>#VALUE!</v>
      </c>
      <c r="O18" s="2" t="e">
        <f t="shared" si="6"/>
        <v>#VALUE!</v>
      </c>
      <c r="P18" s="2"/>
      <c r="Q18" s="2" t="e">
        <f t="shared" si="7"/>
        <v>#VALUE!</v>
      </c>
      <c r="R18" s="2" t="e">
        <f t="shared" si="8"/>
        <v>#VALUE!</v>
      </c>
      <c r="S18" s="2" t="e">
        <f t="shared" si="9"/>
        <v>#VALUE!</v>
      </c>
      <c r="T18" s="2"/>
      <c r="U18" s="2" t="e">
        <f t="shared" si="10"/>
        <v>#VALUE!</v>
      </c>
    </row>
    <row r="19" spans="1:21" x14ac:dyDescent="0.25">
      <c r="A19" s="6">
        <v>13</v>
      </c>
      <c r="B19" s="2">
        <v>11.3</v>
      </c>
      <c r="C19" s="2" t="str">
        <f>IF(ISNUMBER(Convert!R19),Convert!R19,"")</f>
        <v/>
      </c>
      <c r="D19" s="2" t="str">
        <f>IF(ISNUMBER(Convert!S19),Convert!S19,"")</f>
        <v/>
      </c>
      <c r="E19" s="2" t="str">
        <f>IF(ISNUMBER(Convert!T19),Convert!T19,"")</f>
        <v/>
      </c>
      <c r="F19" s="1">
        <f>IF(B19="","",HLOOKUP($C$2,'APVMA DSD Library'!$A$1:$G$80,A19+1,FALSE))</f>
        <v>2.9943741004434532E-4</v>
      </c>
      <c r="G19" s="1">
        <f>IF(B19="","",HLOOKUP($C$3,'APVMA DSD Library'!$A$1:$G$80,A19+1,FALSE))</f>
        <v>1.4708563133269958E-4</v>
      </c>
      <c r="H19" s="2" t="e">
        <f t="shared" si="0"/>
        <v>#VALUE!</v>
      </c>
      <c r="I19" s="2" t="e">
        <f t="shared" si="1"/>
        <v>#VALUE!</v>
      </c>
      <c r="J19" s="2" t="e">
        <f t="shared" si="2"/>
        <v>#VALUE!</v>
      </c>
      <c r="K19" s="2">
        <f t="shared" si="3"/>
        <v>-8.1136051437364394</v>
      </c>
      <c r="L19" s="2">
        <f t="shared" si="4"/>
        <v>-8.8244956147152021</v>
      </c>
      <c r="M19" s="2"/>
      <c r="N19" s="2" t="e">
        <f t="shared" si="5"/>
        <v>#VALUE!</v>
      </c>
      <c r="O19" s="2" t="e">
        <f t="shared" si="6"/>
        <v>#VALUE!</v>
      </c>
      <c r="P19" s="2"/>
      <c r="Q19" s="2" t="e">
        <f t="shared" si="7"/>
        <v>#VALUE!</v>
      </c>
      <c r="R19" s="2" t="e">
        <f t="shared" si="8"/>
        <v>#VALUE!</v>
      </c>
      <c r="S19" s="2" t="e">
        <f t="shared" si="9"/>
        <v>#VALUE!</v>
      </c>
      <c r="T19" s="2"/>
      <c r="U19" s="2" t="e">
        <f t="shared" si="10"/>
        <v>#VALUE!</v>
      </c>
    </row>
    <row r="20" spans="1:21" x14ac:dyDescent="0.25">
      <c r="A20" s="6">
        <v>14</v>
      </c>
      <c r="B20" s="2">
        <v>12.3</v>
      </c>
      <c r="C20" s="2" t="str">
        <f>IF(ISNUMBER(Convert!R20),Convert!R20,"")</f>
        <v/>
      </c>
      <c r="D20" s="2" t="str">
        <f>IF(ISNUMBER(Convert!S20),Convert!S20,"")</f>
        <v/>
      </c>
      <c r="E20" s="2" t="str">
        <f>IF(ISNUMBER(Convert!T20),Convert!T20,"")</f>
        <v/>
      </c>
      <c r="F20" s="1">
        <f>IF(B20="","",HLOOKUP($C$2,'APVMA DSD Library'!$A$1:$G$80,A20+1,FALSE))</f>
        <v>3.6119940078582768E-4</v>
      </c>
      <c r="G20" s="1">
        <f>IF(B20="","",HLOOKUP($C$3,'APVMA DSD Library'!$A$1:$G$80,A20+1,FALSE))</f>
        <v>1.7827816518634076E-4</v>
      </c>
      <c r="H20" s="2" t="e">
        <f t="shared" si="0"/>
        <v>#VALUE!</v>
      </c>
      <c r="I20" s="2" t="e">
        <f t="shared" si="1"/>
        <v>#VALUE!</v>
      </c>
      <c r="J20" s="2" t="e">
        <f t="shared" si="2"/>
        <v>#VALUE!</v>
      </c>
      <c r="K20" s="2">
        <f t="shared" si="3"/>
        <v>-7.9260803953767853</v>
      </c>
      <c r="L20" s="2">
        <f t="shared" si="4"/>
        <v>-8.632165501691512</v>
      </c>
      <c r="M20" s="2"/>
      <c r="N20" s="2" t="e">
        <f t="shared" si="5"/>
        <v>#VALUE!</v>
      </c>
      <c r="O20" s="2" t="e">
        <f t="shared" si="6"/>
        <v>#VALUE!</v>
      </c>
      <c r="P20" s="2"/>
      <c r="Q20" s="2" t="e">
        <f t="shared" si="7"/>
        <v>#VALUE!</v>
      </c>
      <c r="R20" s="2" t="e">
        <f t="shared" si="8"/>
        <v>#VALUE!</v>
      </c>
      <c r="S20" s="2" t="e">
        <f t="shared" si="9"/>
        <v>#VALUE!</v>
      </c>
      <c r="T20" s="2"/>
      <c r="U20" s="2" t="e">
        <f t="shared" si="10"/>
        <v>#VALUE!</v>
      </c>
    </row>
    <row r="21" spans="1:21" x14ac:dyDescent="0.25">
      <c r="A21" s="6">
        <v>15</v>
      </c>
      <c r="B21" s="2">
        <v>13.5</v>
      </c>
      <c r="C21" s="2" t="str">
        <f>IF(ISNUMBER(Convert!R21),Convert!R21,"")</f>
        <v/>
      </c>
      <c r="D21" s="2" t="str">
        <f>IF(ISNUMBER(Convert!S21),Convert!S21,"")</f>
        <v/>
      </c>
      <c r="E21" s="2" t="str">
        <f>IF(ISNUMBER(Convert!T21),Convert!T21,"")</f>
        <v/>
      </c>
      <c r="F21" s="1">
        <f>IF(B21="","",HLOOKUP($C$2,'APVMA DSD Library'!$A$1:$G$80,A21+1,FALSE))</f>
        <v>4.4376235517684659E-4</v>
      </c>
      <c r="G21" s="1">
        <f>IF(B21="","",HLOOKUP($C$3,'APVMA DSD Library'!$A$1:$G$80,A21+1,FALSE))</f>
        <v>2.2018828046033168E-4</v>
      </c>
      <c r="H21" s="2" t="e">
        <f t="shared" si="0"/>
        <v>#VALUE!</v>
      </c>
      <c r="I21" s="2" t="e">
        <f t="shared" si="1"/>
        <v>#VALUE!</v>
      </c>
      <c r="J21" s="2" t="e">
        <f t="shared" si="2"/>
        <v>#VALUE!</v>
      </c>
      <c r="K21" s="2">
        <f t="shared" si="3"/>
        <v>-7.7202213749101993</v>
      </c>
      <c r="L21" s="2">
        <f t="shared" si="4"/>
        <v>-8.4210275573430398</v>
      </c>
      <c r="M21" s="2"/>
      <c r="N21" s="2" t="e">
        <f t="shared" si="5"/>
        <v>#VALUE!</v>
      </c>
      <c r="O21" s="2" t="e">
        <f t="shared" si="6"/>
        <v>#VALUE!</v>
      </c>
      <c r="P21" s="2"/>
      <c r="Q21" s="2" t="e">
        <f t="shared" si="7"/>
        <v>#VALUE!</v>
      </c>
      <c r="R21" s="2" t="e">
        <f t="shared" si="8"/>
        <v>#VALUE!</v>
      </c>
      <c r="S21" s="2" t="e">
        <f t="shared" si="9"/>
        <v>#VALUE!</v>
      </c>
      <c r="T21" s="2"/>
      <c r="U21" s="2" t="e">
        <f t="shared" si="10"/>
        <v>#VALUE!</v>
      </c>
    </row>
    <row r="22" spans="1:21" x14ac:dyDescent="0.25">
      <c r="A22" s="6">
        <v>16</v>
      </c>
      <c r="B22" s="2">
        <v>14.7</v>
      </c>
      <c r="C22" s="2" t="str">
        <f>IF(ISNUMBER(Convert!R22),Convert!R22,"")</f>
        <v/>
      </c>
      <c r="D22" s="2" t="str">
        <f>IF(ISNUMBER(Convert!S22),Convert!S22,"")</f>
        <v/>
      </c>
      <c r="E22" s="2" t="str">
        <f>IF(ISNUMBER(Convert!T22),Convert!T22,"")</f>
        <v/>
      </c>
      <c r="F22" s="1">
        <f>IF(B22="","",HLOOKUP($C$2,'APVMA DSD Library'!$A$1:$G$80,A22+1,FALSE))</f>
        <v>5.3571264060026103E-4</v>
      </c>
      <c r="G22" s="1">
        <f>IF(B22="","",HLOOKUP($C$3,'APVMA DSD Library'!$A$1:$G$80,A22+1,FALSE))</f>
        <v>2.6710043029409825E-4</v>
      </c>
      <c r="H22" s="2" t="e">
        <f t="shared" si="0"/>
        <v>#VALUE!</v>
      </c>
      <c r="I22" s="2" t="e">
        <f t="shared" si="1"/>
        <v>#VALUE!</v>
      </c>
      <c r="J22" s="2" t="e">
        <f t="shared" si="2"/>
        <v>#VALUE!</v>
      </c>
      <c r="K22" s="2">
        <f t="shared" si="3"/>
        <v>-7.5319126589393592</v>
      </c>
      <c r="L22" s="2">
        <f t="shared" si="4"/>
        <v>-8.2278858268646395</v>
      </c>
      <c r="M22" s="2"/>
      <c r="N22" s="2" t="e">
        <f t="shared" si="5"/>
        <v>#VALUE!</v>
      </c>
      <c r="O22" s="2" t="e">
        <f t="shared" si="6"/>
        <v>#VALUE!</v>
      </c>
      <c r="P22" s="2"/>
      <c r="Q22" s="2" t="e">
        <f t="shared" si="7"/>
        <v>#VALUE!</v>
      </c>
      <c r="R22" s="2" t="e">
        <f t="shared" si="8"/>
        <v>#VALUE!</v>
      </c>
      <c r="S22" s="2" t="e">
        <f t="shared" si="9"/>
        <v>#VALUE!</v>
      </c>
      <c r="T22" s="2"/>
      <c r="U22" s="2" t="e">
        <f t="shared" si="10"/>
        <v>#VALUE!</v>
      </c>
    </row>
    <row r="23" spans="1:21" x14ac:dyDescent="0.25">
      <c r="A23" s="6">
        <v>17</v>
      </c>
      <c r="B23" s="2">
        <v>16</v>
      </c>
      <c r="C23" s="2" t="str">
        <f>IF(ISNUMBER(Convert!R23),Convert!R23,"")</f>
        <v/>
      </c>
      <c r="D23" s="2" t="str">
        <f>IF(ISNUMBER(Convert!S23),Convert!S23,"")</f>
        <v/>
      </c>
      <c r="E23" s="2" t="str">
        <f>IF(ISNUMBER(Convert!T23),Convert!T23,"")</f>
        <v/>
      </c>
      <c r="F23" s="1">
        <f>IF(B23="","",HLOOKUP($C$2,'APVMA DSD Library'!$A$1:$G$80,A23+1,FALSE))</f>
        <v>6.4611401148628733E-4</v>
      </c>
      <c r="G23" s="1">
        <f>IF(B23="","",HLOOKUP($C$3,'APVMA DSD Library'!$A$1:$G$80,A23+1,FALSE))</f>
        <v>3.2369984403146645E-4</v>
      </c>
      <c r="H23" s="2" t="e">
        <f t="shared" si="0"/>
        <v>#VALUE!</v>
      </c>
      <c r="I23" s="2" t="e">
        <f t="shared" si="1"/>
        <v>#VALUE!</v>
      </c>
      <c r="J23" s="2" t="e">
        <f t="shared" si="2"/>
        <v>#VALUE!</v>
      </c>
      <c r="K23" s="2">
        <f t="shared" si="3"/>
        <v>-7.3445345813850462</v>
      </c>
      <c r="L23" s="2">
        <f t="shared" si="4"/>
        <v>-8.035693878862693</v>
      </c>
      <c r="M23" s="2"/>
      <c r="N23" s="2" t="e">
        <f t="shared" si="5"/>
        <v>#VALUE!</v>
      </c>
      <c r="O23" s="2" t="e">
        <f t="shared" si="6"/>
        <v>#VALUE!</v>
      </c>
      <c r="P23" s="2"/>
      <c r="Q23" s="2" t="e">
        <f t="shared" si="7"/>
        <v>#VALUE!</v>
      </c>
      <c r="R23" s="2" t="e">
        <f t="shared" si="8"/>
        <v>#VALUE!</v>
      </c>
      <c r="S23" s="2" t="e">
        <f t="shared" si="9"/>
        <v>#VALUE!</v>
      </c>
      <c r="T23" s="2"/>
      <c r="U23" s="2" t="e">
        <f t="shared" si="10"/>
        <v>#VALUE!</v>
      </c>
    </row>
    <row r="24" spans="1:21" x14ac:dyDescent="0.25">
      <c r="A24" s="6">
        <v>18</v>
      </c>
      <c r="B24" s="2">
        <v>17.399999999999999</v>
      </c>
      <c r="C24" s="2" t="str">
        <f>IF(ISNUMBER(Convert!R24),Convert!R24,"")</f>
        <v/>
      </c>
      <c r="D24" s="2" t="str">
        <f>IF(ISNUMBER(Convert!S24),Convert!S24,"")</f>
        <v/>
      </c>
      <c r="E24" s="2" t="str">
        <f>IF(ISNUMBER(Convert!T24),Convert!T24,"")</f>
        <v/>
      </c>
      <c r="F24" s="1">
        <f>IF(B24="","",HLOOKUP($C$2,'APVMA DSD Library'!$A$1:$G$80,A24+1,FALSE))</f>
        <v>7.7777851682314658E-4</v>
      </c>
      <c r="G24" s="1">
        <f>IF(B24="","",HLOOKUP($C$3,'APVMA DSD Library'!$A$1:$G$80,A24+1,FALSE))</f>
        <v>3.9152635630623767E-4</v>
      </c>
      <c r="H24" s="2" t="e">
        <f t="shared" si="0"/>
        <v>#VALUE!</v>
      </c>
      <c r="I24" s="2" t="e">
        <f t="shared" si="1"/>
        <v>#VALUE!</v>
      </c>
      <c r="J24" s="2" t="e">
        <f t="shared" si="2"/>
        <v>#VALUE!</v>
      </c>
      <c r="K24" s="2">
        <f t="shared" si="3"/>
        <v>-7.1590687570623057</v>
      </c>
      <c r="L24" s="2">
        <f t="shared" si="4"/>
        <v>-7.8454577234552385</v>
      </c>
      <c r="M24" s="2"/>
      <c r="N24" s="2" t="e">
        <f t="shared" si="5"/>
        <v>#VALUE!</v>
      </c>
      <c r="O24" s="2" t="e">
        <f t="shared" si="6"/>
        <v>#VALUE!</v>
      </c>
      <c r="P24" s="2"/>
      <c r="Q24" s="2" t="e">
        <f t="shared" si="7"/>
        <v>#VALUE!</v>
      </c>
      <c r="R24" s="2" t="e">
        <f t="shared" si="8"/>
        <v>#VALUE!</v>
      </c>
      <c r="S24" s="2" t="e">
        <f t="shared" si="9"/>
        <v>#VALUE!</v>
      </c>
      <c r="T24" s="2"/>
      <c r="U24" s="2" t="e">
        <f t="shared" si="10"/>
        <v>#VALUE!</v>
      </c>
    </row>
    <row r="25" spans="1:21" x14ac:dyDescent="0.25">
      <c r="A25" s="6">
        <v>19</v>
      </c>
      <c r="B25" s="2">
        <v>19</v>
      </c>
      <c r="C25" s="2" t="str">
        <f>IF(ISNUMBER(Convert!R25),Convert!R25,"")</f>
        <v/>
      </c>
      <c r="D25" s="2" t="str">
        <f>IF(ISNUMBER(Convert!S25),Convert!S25,"")</f>
        <v/>
      </c>
      <c r="E25" s="2" t="str">
        <f>IF(ISNUMBER(Convert!T25),Convert!T25,"")</f>
        <v/>
      </c>
      <c r="F25" s="1">
        <f>IF(B25="","",HLOOKUP($C$2,'APVMA DSD Library'!$A$1:$G$80,A25+1,FALSE))</f>
        <v>9.4475944542338208E-4</v>
      </c>
      <c r="G25" s="1">
        <f>IF(B25="","",HLOOKUP($C$3,'APVMA DSD Library'!$A$1:$G$80,A25+1,FALSE))</f>
        <v>4.7797142764272049E-4</v>
      </c>
      <c r="H25" s="2" t="e">
        <f t="shared" si="0"/>
        <v>#VALUE!</v>
      </c>
      <c r="I25" s="2" t="e">
        <f t="shared" si="1"/>
        <v>#VALUE!</v>
      </c>
      <c r="J25" s="2" t="e">
        <f t="shared" si="2"/>
        <v>#VALUE!</v>
      </c>
      <c r="K25" s="2">
        <f t="shared" si="3"/>
        <v>-6.9645802179827143</v>
      </c>
      <c r="L25" s="2">
        <f t="shared" si="4"/>
        <v>-7.6459596020654272</v>
      </c>
      <c r="M25" s="2"/>
      <c r="N25" s="2" t="e">
        <f t="shared" si="5"/>
        <v>#VALUE!</v>
      </c>
      <c r="O25" s="2" t="e">
        <f t="shared" si="6"/>
        <v>#VALUE!</v>
      </c>
      <c r="P25" s="2"/>
      <c r="Q25" s="2" t="e">
        <f t="shared" si="7"/>
        <v>#VALUE!</v>
      </c>
      <c r="R25" s="2" t="e">
        <f t="shared" si="8"/>
        <v>#VALUE!</v>
      </c>
      <c r="S25" s="2" t="e">
        <f t="shared" si="9"/>
        <v>#VALUE!</v>
      </c>
      <c r="T25" s="2"/>
      <c r="U25" s="2" t="e">
        <f t="shared" si="10"/>
        <v>#VALUE!</v>
      </c>
    </row>
    <row r="26" spans="1:21" x14ac:dyDescent="0.25">
      <c r="A26" s="6">
        <v>20</v>
      </c>
      <c r="B26" s="2">
        <v>20.7</v>
      </c>
      <c r="C26" s="2" t="str">
        <f>IF(ISNUMBER(Convert!R26),Convert!R26,"")</f>
        <v/>
      </c>
      <c r="D26" s="2" t="str">
        <f>IF(ISNUMBER(Convert!S26),Convert!S26,"")</f>
        <v/>
      </c>
      <c r="E26" s="2" t="str">
        <f>IF(ISNUMBER(Convert!T26),Convert!T26,"")</f>
        <v/>
      </c>
      <c r="F26" s="1">
        <f>IF(B26="","",HLOOKUP($C$2,'APVMA DSD Library'!$A$1:$G$80,A26+1,FALSE))</f>
        <v>1.1418145620618603E-3</v>
      </c>
      <c r="G26" s="1">
        <f>IF(B26="","",HLOOKUP($C$3,'APVMA DSD Library'!$A$1:$G$80,A26+1,FALSE))</f>
        <v>5.8049590829012399E-4</v>
      </c>
      <c r="H26" s="2" t="e">
        <f t="shared" si="0"/>
        <v>#VALUE!</v>
      </c>
      <c r="I26" s="2" t="e">
        <f t="shared" si="1"/>
        <v>#VALUE!</v>
      </c>
      <c r="J26" s="2" t="e">
        <f t="shared" si="2"/>
        <v>#VALUE!</v>
      </c>
      <c r="K26" s="2">
        <f t="shared" si="3"/>
        <v>-6.7751365609142331</v>
      </c>
      <c r="L26" s="2">
        <f t="shared" si="4"/>
        <v>-7.4516278054469938</v>
      </c>
      <c r="M26" s="2"/>
      <c r="N26" s="2" t="e">
        <f t="shared" si="5"/>
        <v>#VALUE!</v>
      </c>
      <c r="O26" s="2" t="e">
        <f t="shared" si="6"/>
        <v>#VALUE!</v>
      </c>
      <c r="P26" s="2"/>
      <c r="Q26" s="2" t="e">
        <f t="shared" si="7"/>
        <v>#VALUE!</v>
      </c>
      <c r="R26" s="2" t="e">
        <f t="shared" si="8"/>
        <v>#VALUE!</v>
      </c>
      <c r="S26" s="2" t="e">
        <f t="shared" si="9"/>
        <v>#VALUE!</v>
      </c>
      <c r="T26" s="2"/>
      <c r="U26" s="2" t="e">
        <f t="shared" si="10"/>
        <v>#VALUE!</v>
      </c>
    </row>
    <row r="27" spans="1:21" x14ac:dyDescent="0.25">
      <c r="A27" s="6">
        <v>21</v>
      </c>
      <c r="B27" s="2">
        <v>22.6</v>
      </c>
      <c r="C27" s="2" t="str">
        <f>IF(ISNUMBER(Convert!R27),Convert!R27,"")</f>
        <v/>
      </c>
      <c r="D27" s="2" t="str">
        <f>IF(ISNUMBER(Convert!S27),Convert!S27,"")</f>
        <v/>
      </c>
      <c r="E27" s="2" t="str">
        <f>IF(ISNUMBER(Convert!T27),Convert!T27,"")</f>
        <v/>
      </c>
      <c r="F27" s="1">
        <f>IF(B27="","",HLOOKUP($C$2,'APVMA DSD Library'!$A$1:$G$80,A27+1,FALSE))</f>
        <v>1.3864283659407173E-3</v>
      </c>
      <c r="G27" s="1">
        <f>IF(B27="","",HLOOKUP($C$3,'APVMA DSD Library'!$A$1:$G$80,A27+1,FALSE))</f>
        <v>7.0840364633473207E-4</v>
      </c>
      <c r="H27" s="2" t="e">
        <f t="shared" si="0"/>
        <v>#VALUE!</v>
      </c>
      <c r="I27" s="2" t="e">
        <f t="shared" si="1"/>
        <v>#VALUE!</v>
      </c>
      <c r="J27" s="2" t="e">
        <f t="shared" si="2"/>
        <v>#VALUE!</v>
      </c>
      <c r="K27" s="2">
        <f t="shared" si="3"/>
        <v>-6.5810243596302929</v>
      </c>
      <c r="L27" s="2">
        <f t="shared" si="4"/>
        <v>-7.2524965047866123</v>
      </c>
      <c r="M27" s="2"/>
      <c r="N27" s="2" t="e">
        <f t="shared" si="5"/>
        <v>#VALUE!</v>
      </c>
      <c r="O27" s="2" t="e">
        <f t="shared" si="6"/>
        <v>#VALUE!</v>
      </c>
      <c r="P27" s="2"/>
      <c r="Q27" s="2" t="e">
        <f t="shared" si="7"/>
        <v>#VALUE!</v>
      </c>
      <c r="R27" s="2" t="e">
        <f t="shared" si="8"/>
        <v>#VALUE!</v>
      </c>
      <c r="S27" s="2" t="e">
        <f t="shared" si="9"/>
        <v>#VALUE!</v>
      </c>
      <c r="T27" s="2"/>
      <c r="U27" s="2" t="e">
        <f t="shared" si="10"/>
        <v>#VALUE!</v>
      </c>
    </row>
    <row r="28" spans="1:21" x14ac:dyDescent="0.25">
      <c r="A28" s="6">
        <v>22</v>
      </c>
      <c r="B28" s="2">
        <v>24.7</v>
      </c>
      <c r="C28" s="2" t="str">
        <f>IF(ISNUMBER(Convert!R28),Convert!R28,"")</f>
        <v/>
      </c>
      <c r="D28" s="2" t="str">
        <f>IF(ISNUMBER(Convert!S28),Convert!S28,"")</f>
        <v/>
      </c>
      <c r="E28" s="2" t="str">
        <f>IF(ISNUMBER(Convert!T28),Convert!T28,"")</f>
        <v/>
      </c>
      <c r="F28" s="1">
        <f>IF(B28="","",HLOOKUP($C$2,'APVMA DSD Library'!$A$1:$G$80,A28+1,FALSE))</f>
        <v>1.6872650507787634E-3</v>
      </c>
      <c r="G28" s="1">
        <f>IF(B28="","",HLOOKUP($C$3,'APVMA DSD Library'!$A$1:$G$80,A28+1,FALSE))</f>
        <v>8.6651791076974849E-4</v>
      </c>
      <c r="H28" s="2" t="e">
        <f t="shared" si="0"/>
        <v>#VALUE!</v>
      </c>
      <c r="I28" s="2" t="e">
        <f t="shared" si="1"/>
        <v>#VALUE!</v>
      </c>
      <c r="J28" s="2" t="e">
        <f t="shared" si="2"/>
        <v>#VALUE!</v>
      </c>
      <c r="K28" s="2">
        <f t="shared" si="3"/>
        <v>-6.3846463740790096</v>
      </c>
      <c r="L28" s="2">
        <f t="shared" si="4"/>
        <v>-7.0510277787744053</v>
      </c>
      <c r="M28" s="2"/>
      <c r="N28" s="2" t="e">
        <f t="shared" si="5"/>
        <v>#VALUE!</v>
      </c>
      <c r="O28" s="2" t="e">
        <f t="shared" si="6"/>
        <v>#VALUE!</v>
      </c>
      <c r="P28" s="2"/>
      <c r="Q28" s="2" t="e">
        <f t="shared" si="7"/>
        <v>#VALUE!</v>
      </c>
      <c r="R28" s="2" t="e">
        <f t="shared" si="8"/>
        <v>#VALUE!</v>
      </c>
      <c r="S28" s="2" t="e">
        <f t="shared" si="9"/>
        <v>#VALUE!</v>
      </c>
      <c r="T28" s="2"/>
      <c r="U28" s="2" t="e">
        <f t="shared" si="10"/>
        <v>#VALUE!</v>
      </c>
    </row>
    <row r="29" spans="1:21" x14ac:dyDescent="0.25">
      <c r="A29" s="6">
        <v>23</v>
      </c>
      <c r="B29" s="2">
        <v>26.9</v>
      </c>
      <c r="C29" s="2" t="str">
        <f>IF(ISNUMBER(Convert!R29),Convert!R29,"")</f>
        <v/>
      </c>
      <c r="D29" s="2" t="str">
        <f>IF(ISNUMBER(Convert!S29),Convert!S29,"")</f>
        <v/>
      </c>
      <c r="E29" s="2" t="str">
        <f>IF(ISNUMBER(Convert!T29),Convert!T29,"")</f>
        <v/>
      </c>
      <c r="F29" s="1">
        <f>IF(B29="","",HLOOKUP($C$2,'APVMA DSD Library'!$A$1:$G$80,A29+1,FALSE))</f>
        <v>2.0373577901343642E-3</v>
      </c>
      <c r="G29" s="1">
        <f>IF(B29="","",HLOOKUP($C$3,'APVMA DSD Library'!$A$1:$G$80,A29+1,FALSE))</f>
        <v>1.0514550366397257E-3</v>
      </c>
      <c r="H29" s="2" t="e">
        <f t="shared" si="0"/>
        <v>#VALUE!</v>
      </c>
      <c r="I29" s="2" t="e">
        <f t="shared" si="1"/>
        <v>#VALUE!</v>
      </c>
      <c r="J29" s="2" t="e">
        <f t="shared" si="2"/>
        <v>#VALUE!</v>
      </c>
      <c r="K29" s="2">
        <f t="shared" si="3"/>
        <v>-6.1961015115382008</v>
      </c>
      <c r="L29" s="2">
        <f t="shared" si="4"/>
        <v>-6.8575803248963121</v>
      </c>
      <c r="M29" s="2"/>
      <c r="N29" s="2" t="e">
        <f t="shared" si="5"/>
        <v>#VALUE!</v>
      </c>
      <c r="O29" s="2" t="e">
        <f t="shared" si="6"/>
        <v>#VALUE!</v>
      </c>
      <c r="P29" s="2"/>
      <c r="Q29" s="2" t="e">
        <f t="shared" si="7"/>
        <v>#VALUE!</v>
      </c>
      <c r="R29" s="2" t="e">
        <f t="shared" si="8"/>
        <v>#VALUE!</v>
      </c>
      <c r="S29" s="2" t="e">
        <f t="shared" si="9"/>
        <v>#VALUE!</v>
      </c>
      <c r="T29" s="2"/>
      <c r="U29" s="2" t="e">
        <f t="shared" si="10"/>
        <v>#VALUE!</v>
      </c>
    </row>
    <row r="30" spans="1:21" x14ac:dyDescent="0.25">
      <c r="A30" s="6">
        <v>24</v>
      </c>
      <c r="B30" s="2">
        <v>29.3</v>
      </c>
      <c r="C30" s="2" t="str">
        <f>IF(ISNUMBER(Convert!R30),Convert!R30,"")</f>
        <v/>
      </c>
      <c r="D30" s="2" t="str">
        <f>IF(ISNUMBER(Convert!S30),Convert!S30,"")</f>
        <v/>
      </c>
      <c r="E30" s="2" t="str">
        <f>IF(ISNUMBER(Convert!T30),Convert!T30,"")</f>
        <v/>
      </c>
      <c r="F30" s="1">
        <f>IF(B30="","",HLOOKUP($C$2,'APVMA DSD Library'!$A$1:$G$80,A30+1,FALSE))</f>
        <v>2.4607532401886845E-3</v>
      </c>
      <c r="G30" s="1">
        <f>IF(B30="","",HLOOKUP($C$3,'APVMA DSD Library'!$A$1:$G$80,A30+1,FALSE))</f>
        <v>1.2762369963695841E-3</v>
      </c>
      <c r="H30" s="2" t="e">
        <f t="shared" si="0"/>
        <v>#VALUE!</v>
      </c>
      <c r="I30" s="2" t="e">
        <f t="shared" si="1"/>
        <v>#VALUE!</v>
      </c>
      <c r="J30" s="2" t="e">
        <f t="shared" si="2"/>
        <v>#VALUE!</v>
      </c>
      <c r="K30" s="2">
        <f t="shared" si="3"/>
        <v>-6.0072877807073963</v>
      </c>
      <c r="L30" s="2">
        <f t="shared" si="4"/>
        <v>-6.6638393774739688</v>
      </c>
      <c r="M30" s="2"/>
      <c r="N30" s="2" t="e">
        <f t="shared" si="5"/>
        <v>#VALUE!</v>
      </c>
      <c r="O30" s="2" t="e">
        <f t="shared" si="6"/>
        <v>#VALUE!</v>
      </c>
      <c r="P30" s="2"/>
      <c r="Q30" s="2" t="e">
        <f t="shared" si="7"/>
        <v>#VALUE!</v>
      </c>
      <c r="R30" s="2" t="e">
        <f t="shared" si="8"/>
        <v>#VALUE!</v>
      </c>
      <c r="S30" s="2" t="e">
        <f t="shared" si="9"/>
        <v>#VALUE!</v>
      </c>
      <c r="T30" s="2"/>
      <c r="U30" s="2" t="e">
        <f t="shared" si="10"/>
        <v>#VALUE!</v>
      </c>
    </row>
    <row r="31" spans="1:21" x14ac:dyDescent="0.25">
      <c r="A31" s="6">
        <v>25</v>
      </c>
      <c r="B31" s="2">
        <v>32</v>
      </c>
      <c r="C31" s="2" t="str">
        <f>IF(ISNUMBER(Convert!R31),Convert!R31,"")</f>
        <v/>
      </c>
      <c r="D31" s="2" t="str">
        <f>IF(ISNUMBER(Convert!S31),Convert!S31,"")</f>
        <v/>
      </c>
      <c r="E31" s="2" t="str">
        <f>IF(ISNUMBER(Convert!T31),Convert!T31,"")</f>
        <v/>
      </c>
      <c r="F31" s="1">
        <f>IF(B31="","",HLOOKUP($C$2,'APVMA DSD Library'!$A$1:$G$80,A31+1,FALSE))</f>
        <v>2.9896962382662817E-3</v>
      </c>
      <c r="G31" s="1">
        <f>IF(B31="","",HLOOKUP($C$3,'APVMA DSD Library'!$A$1:$G$80,A31+1,FALSE))</f>
        <v>1.5584993212937048E-3</v>
      </c>
      <c r="H31" s="2" t="e">
        <f t="shared" si="0"/>
        <v>#VALUE!</v>
      </c>
      <c r="I31" s="2" t="e">
        <f t="shared" si="1"/>
        <v>#VALUE!</v>
      </c>
      <c r="J31" s="2" t="e">
        <f t="shared" si="2"/>
        <v>#VALUE!</v>
      </c>
      <c r="K31" s="2">
        <f t="shared" si="3"/>
        <v>-5.8125834892934982</v>
      </c>
      <c r="L31" s="2">
        <f t="shared" si="4"/>
        <v>-6.4640318942438526</v>
      </c>
      <c r="M31" s="2"/>
      <c r="N31" s="2" t="e">
        <f t="shared" si="5"/>
        <v>#VALUE!</v>
      </c>
      <c r="O31" s="2" t="e">
        <f t="shared" si="6"/>
        <v>#VALUE!</v>
      </c>
      <c r="P31" s="2"/>
      <c r="Q31" s="2" t="e">
        <f t="shared" si="7"/>
        <v>#VALUE!</v>
      </c>
      <c r="R31" s="2" t="e">
        <f t="shared" si="8"/>
        <v>#VALUE!</v>
      </c>
      <c r="S31" s="2" t="e">
        <f t="shared" si="9"/>
        <v>#VALUE!</v>
      </c>
      <c r="T31" s="2"/>
      <c r="U31" s="2" t="e">
        <f t="shared" si="10"/>
        <v>#VALUE!</v>
      </c>
    </row>
    <row r="32" spans="1:21" x14ac:dyDescent="0.25">
      <c r="A32" s="6">
        <v>26</v>
      </c>
      <c r="B32" s="2">
        <v>34.9</v>
      </c>
      <c r="C32" s="2" t="str">
        <f>IF(ISNUMBER(Convert!R32),Convert!R32,"")</f>
        <v/>
      </c>
      <c r="D32" s="2" t="str">
        <f>IF(ISNUMBER(Convert!S32),Convert!S32,"")</f>
        <v/>
      </c>
      <c r="E32" s="2" t="str">
        <f>IF(ISNUMBER(Convert!T32),Convert!T32,"")</f>
        <v/>
      </c>
      <c r="F32" s="1">
        <f>IF(B32="","",HLOOKUP($C$2,'APVMA DSD Library'!$A$1:$G$80,A32+1,FALSE))</f>
        <v>3.6209401936440067E-3</v>
      </c>
      <c r="G32" s="1">
        <f>IF(B32="","",HLOOKUP($C$3,'APVMA DSD Library'!$A$1:$G$80,A32+1,FALSE))</f>
        <v>1.8971119960704552E-3</v>
      </c>
      <c r="H32" s="2" t="e">
        <f t="shared" si="0"/>
        <v>#VALUE!</v>
      </c>
      <c r="I32" s="2" t="e">
        <f t="shared" si="1"/>
        <v>#VALUE!</v>
      </c>
      <c r="J32" s="2" t="e">
        <f t="shared" si="2"/>
        <v>#VALUE!</v>
      </c>
      <c r="K32" s="2">
        <f t="shared" si="3"/>
        <v>-5.6210215648652708</v>
      </c>
      <c r="L32" s="2">
        <f t="shared" si="4"/>
        <v>-6.2674225512530111</v>
      </c>
      <c r="M32" s="2"/>
      <c r="N32" s="2" t="e">
        <f t="shared" si="5"/>
        <v>#VALUE!</v>
      </c>
      <c r="O32" s="2" t="e">
        <f t="shared" si="6"/>
        <v>#VALUE!</v>
      </c>
      <c r="P32" s="2"/>
      <c r="Q32" s="2" t="e">
        <f t="shared" si="7"/>
        <v>#VALUE!</v>
      </c>
      <c r="R32" s="2" t="e">
        <f t="shared" si="8"/>
        <v>#VALUE!</v>
      </c>
      <c r="S32" s="2" t="e">
        <f t="shared" si="9"/>
        <v>#VALUE!</v>
      </c>
      <c r="T32" s="2"/>
      <c r="U32" s="2" t="e">
        <f t="shared" si="10"/>
        <v>#VALUE!</v>
      </c>
    </row>
    <row r="33" spans="1:21" x14ac:dyDescent="0.25">
      <c r="A33" s="6">
        <v>27</v>
      </c>
      <c r="B33" s="2">
        <v>38.1</v>
      </c>
      <c r="C33" s="2" t="str">
        <f>IF(ISNUMBER(Convert!R33),Convert!R33,"")</f>
        <v/>
      </c>
      <c r="D33" s="2" t="str">
        <f>IF(ISNUMBER(Convert!S33),Convert!S33,"")</f>
        <v/>
      </c>
      <c r="E33" s="2" t="str">
        <f>IF(ISNUMBER(Convert!T33),Convert!T33,"")</f>
        <v/>
      </c>
      <c r="F33" s="1">
        <f>IF(B33="","",HLOOKUP($C$2,'APVMA DSD Library'!$A$1:$G$80,A33+1,FALSE))</f>
        <v>4.3946324636295886E-3</v>
      </c>
      <c r="G33" s="1">
        <f>IF(B33="","",HLOOKUP($C$3,'APVMA DSD Library'!$A$1:$G$80,A33+1,FALSE))</f>
        <v>2.3143242015505328E-3</v>
      </c>
      <c r="H33" s="2" t="e">
        <f t="shared" si="0"/>
        <v>#VALUE!</v>
      </c>
      <c r="I33" s="2" t="e">
        <f t="shared" si="1"/>
        <v>#VALUE!</v>
      </c>
      <c r="J33" s="2" t="e">
        <f t="shared" si="2"/>
        <v>#VALUE!</v>
      </c>
      <c r="K33" s="2">
        <f t="shared" si="3"/>
        <v>-5.4273713773646941</v>
      </c>
      <c r="L33" s="2">
        <f t="shared" si="4"/>
        <v>-6.068637555637781</v>
      </c>
      <c r="M33" s="2"/>
      <c r="N33" s="2" t="e">
        <f t="shared" si="5"/>
        <v>#VALUE!</v>
      </c>
      <c r="O33" s="2" t="e">
        <f t="shared" si="6"/>
        <v>#VALUE!</v>
      </c>
      <c r="P33" s="2"/>
      <c r="Q33" s="2" t="e">
        <f t="shared" si="7"/>
        <v>#VALUE!</v>
      </c>
      <c r="R33" s="2" t="e">
        <f t="shared" si="8"/>
        <v>#VALUE!</v>
      </c>
      <c r="S33" s="2" t="e">
        <f t="shared" si="9"/>
        <v>#VALUE!</v>
      </c>
      <c r="T33" s="2"/>
      <c r="U33" s="2" t="e">
        <f t="shared" si="10"/>
        <v>#VALUE!</v>
      </c>
    </row>
    <row r="34" spans="1:21" x14ac:dyDescent="0.25">
      <c r="A34" s="6">
        <v>28</v>
      </c>
      <c r="B34" s="2">
        <v>41.5</v>
      </c>
      <c r="C34" s="2" t="str">
        <f>IF(ISNUMBER(Convert!R34),Convert!R34,"")</f>
        <v/>
      </c>
      <c r="D34" s="2" t="str">
        <f>IF(ISNUMBER(Convert!S34),Convert!S34,"")</f>
        <v/>
      </c>
      <c r="E34" s="2" t="str">
        <f>IF(ISNUMBER(Convert!T34),Convert!T34,"")</f>
        <v/>
      </c>
      <c r="F34" s="1">
        <f>IF(B34="","",HLOOKUP($C$2,'APVMA DSD Library'!$A$1:$G$80,A34+1,FALSE))</f>
        <v>5.3068127113750085E-3</v>
      </c>
      <c r="G34" s="1">
        <f>IF(B34="","",HLOOKUP($C$3,'APVMA DSD Library'!$A$1:$G$80,A34+1,FALSE))</f>
        <v>2.8088187831172284E-3</v>
      </c>
      <c r="H34" s="2" t="e">
        <f t="shared" si="0"/>
        <v>#VALUE!</v>
      </c>
      <c r="I34" s="2" t="e">
        <f t="shared" si="1"/>
        <v>#VALUE!</v>
      </c>
      <c r="J34" s="2" t="e">
        <f t="shared" si="2"/>
        <v>#VALUE!</v>
      </c>
      <c r="K34" s="2">
        <f t="shared" si="3"/>
        <v>-5.2387638666249527</v>
      </c>
      <c r="L34" s="2">
        <f t="shared" si="4"/>
        <v>-5.8749912458932956</v>
      </c>
      <c r="M34" s="2"/>
      <c r="N34" s="2" t="e">
        <f t="shared" si="5"/>
        <v>#VALUE!</v>
      </c>
      <c r="O34" s="2" t="e">
        <f t="shared" si="6"/>
        <v>#VALUE!</v>
      </c>
      <c r="P34" s="2"/>
      <c r="Q34" s="2" t="e">
        <f t="shared" si="7"/>
        <v>#VALUE!</v>
      </c>
      <c r="R34" s="2" t="e">
        <f t="shared" si="8"/>
        <v>#VALUE!</v>
      </c>
      <c r="S34" s="2" t="e">
        <f t="shared" si="9"/>
        <v>#VALUE!</v>
      </c>
      <c r="T34" s="2"/>
      <c r="U34" s="2" t="e">
        <f t="shared" si="10"/>
        <v>#VALUE!</v>
      </c>
    </row>
    <row r="35" spans="1:21" x14ac:dyDescent="0.25">
      <c r="A35" s="6">
        <v>29</v>
      </c>
      <c r="B35" s="2">
        <v>45.3</v>
      </c>
      <c r="C35" s="2" t="str">
        <f>IF(ISNUMBER(Convert!R35),Convert!R35,"")</f>
        <v/>
      </c>
      <c r="D35" s="2" t="str">
        <f>IF(ISNUMBER(Convert!S35),Convert!S35,"")</f>
        <v/>
      </c>
      <c r="E35" s="2" t="str">
        <f>IF(ISNUMBER(Convert!T35),Convert!T35,"")</f>
        <v/>
      </c>
      <c r="F35" s="1">
        <f>IF(B35="","",HLOOKUP($C$2,'APVMA DSD Library'!$A$1:$G$80,A35+1,FALSE))</f>
        <v>6.4379462349088978E-3</v>
      </c>
      <c r="G35" s="1">
        <f>IF(B35="","",HLOOKUP($C$3,'APVMA DSD Library'!$A$1:$G$80,A35+1,FALSE))</f>
        <v>3.4253056622598477E-3</v>
      </c>
      <c r="H35" s="2" t="e">
        <f t="shared" si="0"/>
        <v>#VALUE!</v>
      </c>
      <c r="I35" s="2" t="e">
        <f t="shared" si="1"/>
        <v>#VALUE!</v>
      </c>
      <c r="J35" s="2" t="e">
        <f t="shared" si="2"/>
        <v>#VALUE!</v>
      </c>
      <c r="K35" s="2">
        <f t="shared" si="3"/>
        <v>-5.0455456973505663</v>
      </c>
      <c r="L35" s="2">
        <f t="shared" si="4"/>
        <v>-5.6765645667945677</v>
      </c>
      <c r="M35" s="2"/>
      <c r="N35" s="2" t="e">
        <f t="shared" si="5"/>
        <v>#VALUE!</v>
      </c>
      <c r="O35" s="2" t="e">
        <f t="shared" si="6"/>
        <v>#VALUE!</v>
      </c>
      <c r="P35" s="2"/>
      <c r="Q35" s="2" t="e">
        <f t="shared" si="7"/>
        <v>#VALUE!</v>
      </c>
      <c r="R35" s="2" t="e">
        <f t="shared" si="8"/>
        <v>#VALUE!</v>
      </c>
      <c r="S35" s="2" t="e">
        <f t="shared" si="9"/>
        <v>#VALUE!</v>
      </c>
      <c r="T35" s="2"/>
      <c r="U35" s="2" t="e">
        <f t="shared" si="10"/>
        <v>#VALUE!</v>
      </c>
    </row>
    <row r="36" spans="1:21" x14ac:dyDescent="0.25">
      <c r="A36" s="6">
        <v>30</v>
      </c>
      <c r="B36" s="2">
        <v>49.4</v>
      </c>
      <c r="C36" s="2" t="str">
        <f>IF(ISNUMBER(Convert!R36),Convert!R36,"")</f>
        <v/>
      </c>
      <c r="D36" s="2" t="str">
        <f>IF(ISNUMBER(Convert!S36),Convert!S36,"")</f>
        <v/>
      </c>
      <c r="E36" s="2" t="str">
        <f>IF(ISNUMBER(Convert!T36),Convert!T36,"")</f>
        <v/>
      </c>
      <c r="F36" s="1">
        <f>IF(B36="","",HLOOKUP($C$2,'APVMA DSD Library'!$A$1:$G$80,A36+1,FALSE))</f>
        <v>7.7925551111895919E-3</v>
      </c>
      <c r="G36" s="1">
        <f>IF(B36="","",HLOOKUP($C$3,'APVMA DSD Library'!$A$1:$G$80,A36+1,FALSE))</f>
        <v>4.167654176495561E-3</v>
      </c>
      <c r="H36" s="2" t="e">
        <f t="shared" si="0"/>
        <v>#VALUE!</v>
      </c>
      <c r="I36" s="2" t="e">
        <f t="shared" si="1"/>
        <v>#VALUE!</v>
      </c>
      <c r="J36" s="2" t="e">
        <f t="shared" si="2"/>
        <v>#VALUE!</v>
      </c>
      <c r="K36" s="2">
        <f t="shared" si="3"/>
        <v>-4.8545864740103388</v>
      </c>
      <c r="L36" s="2">
        <f t="shared" si="4"/>
        <v>-5.4804019490636788</v>
      </c>
      <c r="M36" s="2"/>
      <c r="N36" s="2" t="e">
        <f t="shared" si="5"/>
        <v>#VALUE!</v>
      </c>
      <c r="O36" s="2" t="e">
        <f t="shared" si="6"/>
        <v>#VALUE!</v>
      </c>
      <c r="P36" s="2"/>
      <c r="Q36" s="2" t="e">
        <f t="shared" si="7"/>
        <v>#VALUE!</v>
      </c>
      <c r="R36" s="2" t="e">
        <f t="shared" si="8"/>
        <v>#VALUE!</v>
      </c>
      <c r="S36" s="2" t="e">
        <f t="shared" si="9"/>
        <v>#VALUE!</v>
      </c>
      <c r="T36" s="2"/>
      <c r="U36" s="2" t="e">
        <f t="shared" si="10"/>
        <v>#VALUE!</v>
      </c>
    </row>
    <row r="37" spans="1:21" x14ac:dyDescent="0.25">
      <c r="A37" s="6">
        <v>31</v>
      </c>
      <c r="B37" s="2">
        <v>53.8</v>
      </c>
      <c r="C37" s="2" t="str">
        <f>IF(ISNUMBER(Convert!R37),Convert!R37,"")</f>
        <v/>
      </c>
      <c r="D37" s="2" t="str">
        <f>IF(ISNUMBER(Convert!S37),Convert!S37,"")</f>
        <v/>
      </c>
      <c r="E37" s="2" t="str">
        <f>IF(ISNUMBER(Convert!T37),Convert!T37,"")</f>
        <v/>
      </c>
      <c r="F37" s="1">
        <f>IF(B37="","",HLOOKUP($C$2,'APVMA DSD Library'!$A$1:$G$80,A37+1,FALSE))</f>
        <v>9.4034600999127749E-3</v>
      </c>
      <c r="G37" s="1">
        <f>IF(B37="","",HLOOKUP($C$3,'APVMA DSD Library'!$A$1:$G$80,A37+1,FALSE))</f>
        <v>5.055353414574526E-3</v>
      </c>
      <c r="H37" s="2" t="e">
        <f t="shared" si="0"/>
        <v>#VALUE!</v>
      </c>
      <c r="I37" s="2" t="e">
        <f t="shared" si="1"/>
        <v>#VALUE!</v>
      </c>
      <c r="J37" s="2" t="e">
        <f t="shared" si="2"/>
        <v>#VALUE!</v>
      </c>
      <c r="K37" s="2">
        <f t="shared" si="3"/>
        <v>-4.666677561701392</v>
      </c>
      <c r="L37" s="2">
        <f t="shared" si="4"/>
        <v>-5.2873075150911442</v>
      </c>
      <c r="M37" s="2"/>
      <c r="N37" s="2" t="e">
        <f t="shared" si="5"/>
        <v>#VALUE!</v>
      </c>
      <c r="O37" s="2" t="e">
        <f t="shared" si="6"/>
        <v>#VALUE!</v>
      </c>
      <c r="P37" s="2"/>
      <c r="Q37" s="2" t="e">
        <f t="shared" si="7"/>
        <v>#VALUE!</v>
      </c>
      <c r="R37" s="2" t="e">
        <f t="shared" si="8"/>
        <v>#VALUE!</v>
      </c>
      <c r="S37" s="2" t="e">
        <f t="shared" si="9"/>
        <v>#VALUE!</v>
      </c>
      <c r="T37" s="2"/>
      <c r="U37" s="2" t="e">
        <f t="shared" si="10"/>
        <v>#VALUE!</v>
      </c>
    </row>
    <row r="38" spans="1:21" x14ac:dyDescent="0.25">
      <c r="A38" s="6">
        <v>32</v>
      </c>
      <c r="B38" s="2">
        <v>58.7</v>
      </c>
      <c r="C38" s="2" t="str">
        <f>IF(ISNUMBER(Convert!R38),Convert!R38,"")</f>
        <v/>
      </c>
      <c r="D38" s="2" t="str">
        <f>IF(ISNUMBER(Convert!S38),Convert!S38,"")</f>
        <v/>
      </c>
      <c r="E38" s="2" t="str">
        <f>IF(ISNUMBER(Convert!T38),Convert!T38,"")</f>
        <v/>
      </c>
      <c r="F38" s="1">
        <f>IF(B38="","",HLOOKUP($C$2,'APVMA DSD Library'!$A$1:$G$80,A38+1,FALSE))</f>
        <v>1.13915521599951E-2</v>
      </c>
      <c r="G38" s="1">
        <f>IF(B38="","",HLOOKUP($C$3,'APVMA DSD Library'!$A$1:$G$80,A38+1,FALSE))</f>
        <v>6.1571578138647221E-3</v>
      </c>
      <c r="H38" s="2" t="e">
        <f t="shared" si="0"/>
        <v>#VALUE!</v>
      </c>
      <c r="I38" s="2" t="e">
        <f t="shared" si="1"/>
        <v>#VALUE!</v>
      </c>
      <c r="J38" s="2" t="e">
        <f t="shared" si="2"/>
        <v>#VALUE!</v>
      </c>
      <c r="K38" s="2">
        <f t="shared" si="3"/>
        <v>-4.4748832368834295</v>
      </c>
      <c r="L38" s="2">
        <f t="shared" si="4"/>
        <v>-5.0901400017647349</v>
      </c>
      <c r="M38" s="2"/>
      <c r="N38" s="2" t="e">
        <f t="shared" si="5"/>
        <v>#VALUE!</v>
      </c>
      <c r="O38" s="2" t="e">
        <f t="shared" si="6"/>
        <v>#VALUE!</v>
      </c>
      <c r="P38" s="2"/>
      <c r="Q38" s="2" t="e">
        <f t="shared" si="7"/>
        <v>#VALUE!</v>
      </c>
      <c r="R38" s="2" t="e">
        <f t="shared" si="8"/>
        <v>#VALUE!</v>
      </c>
      <c r="S38" s="2" t="e">
        <f t="shared" si="9"/>
        <v>#VALUE!</v>
      </c>
      <c r="T38" s="2"/>
      <c r="U38" s="2" t="e">
        <f t="shared" si="10"/>
        <v>#VALUE!</v>
      </c>
    </row>
    <row r="39" spans="1:21" x14ac:dyDescent="0.25">
      <c r="A39" s="6">
        <v>33</v>
      </c>
      <c r="B39" s="2">
        <v>64</v>
      </c>
      <c r="C39" s="2" t="str">
        <f>IF(ISNUMBER(Convert!R39),Convert!R39,"")</f>
        <v/>
      </c>
      <c r="D39" s="2" t="str">
        <f>IF(ISNUMBER(Convert!S39),Convert!S39,"")</f>
        <v/>
      </c>
      <c r="E39" s="2" t="str">
        <f>IF(ISNUMBER(Convert!T39),Convert!T39,"")</f>
        <v/>
      </c>
      <c r="F39" s="1">
        <f>IF(B39="","",HLOOKUP($C$2,'APVMA DSD Library'!$A$1:$G$80,A39+1,FALSE))</f>
        <v>1.3775142935259832E-2</v>
      </c>
      <c r="G39" s="1">
        <f>IF(B39="","",HLOOKUP($C$3,'APVMA DSD Library'!$A$1:$G$80,A39+1,FALSE))</f>
        <v>7.4859528115818197E-3</v>
      </c>
      <c r="H39" s="2" t="e">
        <f t="shared" ref="H39:H70" si="11">LN(C39)</f>
        <v>#VALUE!</v>
      </c>
      <c r="I39" s="2" t="e">
        <f t="shared" ref="I39:I70" si="12">LN(D39)</f>
        <v>#VALUE!</v>
      </c>
      <c r="J39" s="2" t="e">
        <f t="shared" ref="J39:J70" si="13">LN(E39)</f>
        <v>#VALUE!</v>
      </c>
      <c r="K39" s="2">
        <f t="shared" ref="K39:K70" si="14">LN(F39)</f>
        <v>-4.2848895475715976</v>
      </c>
      <c r="L39" s="2">
        <f t="shared" ref="L39:L70" si="15">LN(G39)</f>
        <v>-4.8947269730754952</v>
      </c>
      <c r="M39" s="2"/>
      <c r="N39" s="2" t="e">
        <f t="shared" ref="N39:N70" si="16">K39-I39</f>
        <v>#VALUE!</v>
      </c>
      <c r="O39" s="2" t="e">
        <f t="shared" ref="O39:O70" si="17">L39-J39</f>
        <v>#VALUE!</v>
      </c>
      <c r="P39" s="2"/>
      <c r="Q39" s="2" t="e">
        <f t="shared" ref="Q39:Q70" si="18">H39+N39</f>
        <v>#VALUE!</v>
      </c>
      <c r="R39" s="2" t="e">
        <f t="shared" ref="R39:R70" si="19">H39+O39</f>
        <v>#VALUE!</v>
      </c>
      <c r="S39" s="2" t="e">
        <f t="shared" si="9"/>
        <v>#VALUE!</v>
      </c>
      <c r="T39" s="2"/>
      <c r="U39" s="2" t="e">
        <f t="shared" si="10"/>
        <v>#VALUE!</v>
      </c>
    </row>
    <row r="40" spans="1:21" x14ac:dyDescent="0.25">
      <c r="A40" s="6">
        <v>34</v>
      </c>
      <c r="B40" s="2">
        <v>69.8</v>
      </c>
      <c r="C40" s="2" t="str">
        <f>IF(ISNUMBER(Convert!R40),Convert!R40,"")</f>
        <v/>
      </c>
      <c r="D40" s="2" t="str">
        <f>IF(ISNUMBER(Convert!S40),Convert!S40,"")</f>
        <v/>
      </c>
      <c r="E40" s="2" t="str">
        <f>IF(ISNUMBER(Convert!T40),Convert!T40,"")</f>
        <v/>
      </c>
      <c r="F40" s="1">
        <f>IF(B40="","",HLOOKUP($C$2,'APVMA DSD Library'!$A$1:$G$80,A40+1,FALSE))</f>
        <v>1.6664503047757684E-2</v>
      </c>
      <c r="G40" s="1">
        <f>IF(B40="","",HLOOKUP($C$3,'APVMA DSD Library'!$A$1:$G$80,A40+1,FALSE))</f>
        <v>9.1065257208691186E-3</v>
      </c>
      <c r="H40" s="2" t="e">
        <f t="shared" si="11"/>
        <v>#VALUE!</v>
      </c>
      <c r="I40" s="2" t="e">
        <f t="shared" si="12"/>
        <v>#VALUE!</v>
      </c>
      <c r="J40" s="2" t="e">
        <f t="shared" si="13"/>
        <v>#VALUE!</v>
      </c>
      <c r="K40" s="2">
        <f t="shared" si="14"/>
        <v>-4.0944743877836132</v>
      </c>
      <c r="L40" s="2">
        <f t="shared" si="15"/>
        <v>-4.698764010277996</v>
      </c>
      <c r="M40" s="2"/>
      <c r="N40" s="2" t="e">
        <f t="shared" si="16"/>
        <v>#VALUE!</v>
      </c>
      <c r="O40" s="2" t="e">
        <f t="shared" si="17"/>
        <v>#VALUE!</v>
      </c>
      <c r="P40" s="2"/>
      <c r="Q40" s="2" t="e">
        <f t="shared" si="18"/>
        <v>#VALUE!</v>
      </c>
      <c r="R40" s="2" t="e">
        <f t="shared" si="19"/>
        <v>#VALUE!</v>
      </c>
      <c r="S40" s="2" t="e">
        <f t="shared" si="9"/>
        <v>#VALUE!</v>
      </c>
      <c r="T40" s="2"/>
      <c r="U40" s="2" t="e">
        <f t="shared" si="10"/>
        <v>#VALUE!</v>
      </c>
    </row>
    <row r="41" spans="1:21" x14ac:dyDescent="0.25">
      <c r="A41" s="6">
        <v>35</v>
      </c>
      <c r="B41" s="2">
        <v>76.099999999999994</v>
      </c>
      <c r="C41" s="2" t="str">
        <f>IF(ISNUMBER(Convert!R41),Convert!R41,"")</f>
        <v/>
      </c>
      <c r="D41" s="2" t="str">
        <f>IF(ISNUMBER(Convert!S41),Convert!S41,"")</f>
        <v/>
      </c>
      <c r="E41" s="2" t="str">
        <f>IF(ISNUMBER(Convert!T41),Convert!T41,"")</f>
        <v/>
      </c>
      <c r="F41" s="1">
        <f>IF(B41="","",HLOOKUP($C$2,'APVMA DSD Library'!$A$1:$G$80,A41+1,FALSE))</f>
        <v>2.0138842050849259E-2</v>
      </c>
      <c r="G41" s="1">
        <f>IF(B41="","",HLOOKUP($C$3,'APVMA DSD Library'!$A$1:$G$80,A41+1,FALSE))</f>
        <v>1.1067552756857113E-2</v>
      </c>
      <c r="H41" s="2" t="e">
        <f t="shared" si="11"/>
        <v>#VALUE!</v>
      </c>
      <c r="I41" s="2" t="e">
        <f t="shared" si="12"/>
        <v>#VALUE!</v>
      </c>
      <c r="J41" s="2" t="e">
        <f t="shared" si="13"/>
        <v>#VALUE!</v>
      </c>
      <c r="K41" s="2">
        <f t="shared" si="14"/>
        <v>-3.9051048883372101</v>
      </c>
      <c r="L41" s="2">
        <f t="shared" si="15"/>
        <v>-4.5037376265424038</v>
      </c>
      <c r="M41" s="2"/>
      <c r="N41" s="2" t="e">
        <f t="shared" si="16"/>
        <v>#VALUE!</v>
      </c>
      <c r="O41" s="2" t="e">
        <f t="shared" si="17"/>
        <v>#VALUE!</v>
      </c>
      <c r="P41" s="2"/>
      <c r="Q41" s="2" t="e">
        <f t="shared" si="18"/>
        <v>#VALUE!</v>
      </c>
      <c r="R41" s="2" t="e">
        <f t="shared" si="19"/>
        <v>#VALUE!</v>
      </c>
      <c r="S41" s="2" t="e">
        <f t="shared" si="9"/>
        <v>#VALUE!</v>
      </c>
      <c r="T41" s="2"/>
      <c r="U41" s="2" t="e">
        <f t="shared" si="10"/>
        <v>#VALUE!</v>
      </c>
    </row>
    <row r="42" spans="1:21" x14ac:dyDescent="0.25">
      <c r="A42" s="6">
        <v>36</v>
      </c>
      <c r="B42" s="2">
        <v>83</v>
      </c>
      <c r="C42" s="2" t="str">
        <f>IF(ISNUMBER(Convert!R42),Convert!R42,"")</f>
        <v/>
      </c>
      <c r="D42" s="2" t="str">
        <f>IF(ISNUMBER(Convert!S42),Convert!S42,"")</f>
        <v/>
      </c>
      <c r="E42" s="2" t="str">
        <f>IF(ISNUMBER(Convert!T42),Convert!T42,"")</f>
        <v/>
      </c>
      <c r="F42" s="1">
        <f>IF(B42="","",HLOOKUP($C$2,'APVMA DSD Library'!$A$1:$G$80,A42+1,FALSE))</f>
        <v>2.4348632860625385E-2</v>
      </c>
      <c r="G42" s="1">
        <f>IF(B42="","",HLOOKUP($C$3,'APVMA DSD Library'!$A$1:$G$80,A42+1,FALSE))</f>
        <v>1.3459459661058104E-2</v>
      </c>
      <c r="H42" s="2" t="e">
        <f t="shared" si="11"/>
        <v>#VALUE!</v>
      </c>
      <c r="I42" s="2" t="e">
        <f t="shared" si="12"/>
        <v>#VALUE!</v>
      </c>
      <c r="J42" s="2" t="e">
        <f t="shared" si="13"/>
        <v>#VALUE!</v>
      </c>
      <c r="K42" s="2">
        <f t="shared" si="14"/>
        <v>-3.7152795763839412</v>
      </c>
      <c r="L42" s="2">
        <f t="shared" si="15"/>
        <v>-4.3080730996234964</v>
      </c>
      <c r="M42" s="2"/>
      <c r="N42" s="2" t="e">
        <f t="shared" si="16"/>
        <v>#VALUE!</v>
      </c>
      <c r="O42" s="2" t="e">
        <f t="shared" si="17"/>
        <v>#VALUE!</v>
      </c>
      <c r="P42" s="2"/>
      <c r="Q42" s="2" t="e">
        <f t="shared" si="18"/>
        <v>#VALUE!</v>
      </c>
      <c r="R42" s="2" t="e">
        <f t="shared" si="19"/>
        <v>#VALUE!</v>
      </c>
      <c r="S42" s="2" t="e">
        <f t="shared" si="9"/>
        <v>#VALUE!</v>
      </c>
      <c r="T42" s="2"/>
      <c r="U42" s="2" t="e">
        <f t="shared" si="10"/>
        <v>#VALUE!</v>
      </c>
    </row>
    <row r="43" spans="1:21" x14ac:dyDescent="0.25">
      <c r="A43" s="6">
        <v>37</v>
      </c>
      <c r="B43" s="2">
        <v>90.5</v>
      </c>
      <c r="C43" s="2" t="str">
        <f>IF(ISNUMBER(Convert!R43),Convert!R43,"")</f>
        <v/>
      </c>
      <c r="D43" s="2" t="str">
        <f>IF(ISNUMBER(Convert!S43),Convert!S43,"")</f>
        <v/>
      </c>
      <c r="E43" s="2" t="str">
        <f>IF(ISNUMBER(Convert!T43),Convert!T43,"")</f>
        <v/>
      </c>
      <c r="F43" s="1">
        <f>IF(B43="","",HLOOKUP($C$2,'APVMA DSD Library'!$A$1:$G$80,A43+1,FALSE))</f>
        <v>2.9406987660442141E-2</v>
      </c>
      <c r="G43" s="1">
        <f>IF(B43="","",HLOOKUP($C$3,'APVMA DSD Library'!$A$1:$G$80,A43+1,FALSE))</f>
        <v>1.6353592044082377E-2</v>
      </c>
      <c r="H43" s="2" t="e">
        <f t="shared" si="11"/>
        <v>#VALUE!</v>
      </c>
      <c r="I43" s="2" t="e">
        <f t="shared" si="12"/>
        <v>#VALUE!</v>
      </c>
      <c r="J43" s="2" t="e">
        <f t="shared" si="13"/>
        <v>#VALUE!</v>
      </c>
      <c r="K43" s="2">
        <f t="shared" si="14"/>
        <v>-3.5265229573526113</v>
      </c>
      <c r="L43" s="2">
        <f t="shared" si="15"/>
        <v>-4.1133077088829291</v>
      </c>
      <c r="M43" s="2"/>
      <c r="N43" s="2" t="e">
        <f t="shared" si="16"/>
        <v>#VALUE!</v>
      </c>
      <c r="O43" s="2" t="e">
        <f t="shared" si="17"/>
        <v>#VALUE!</v>
      </c>
      <c r="P43" s="2"/>
      <c r="Q43" s="2" t="e">
        <f t="shared" si="18"/>
        <v>#VALUE!</v>
      </c>
      <c r="R43" s="2" t="e">
        <f t="shared" si="19"/>
        <v>#VALUE!</v>
      </c>
      <c r="S43" s="2" t="e">
        <f t="shared" si="9"/>
        <v>#VALUE!</v>
      </c>
      <c r="T43" s="2"/>
      <c r="U43" s="2" t="e">
        <f t="shared" si="10"/>
        <v>#VALUE!</v>
      </c>
    </row>
    <row r="44" spans="1:21" x14ac:dyDescent="0.25">
      <c r="A44" s="6">
        <v>38</v>
      </c>
      <c r="B44" s="2">
        <v>98.7</v>
      </c>
      <c r="C44" s="2" t="str">
        <f>IF(ISNUMBER(Convert!R44),Convert!R44,"")</f>
        <v/>
      </c>
      <c r="D44" s="2" t="str">
        <f>IF(ISNUMBER(Convert!S44),Convert!S44,"")</f>
        <v/>
      </c>
      <c r="E44" s="2" t="str">
        <f>IF(ISNUMBER(Convert!T44),Convert!T44,"")</f>
        <v/>
      </c>
      <c r="F44" s="1">
        <f>IF(B44="","",HLOOKUP($C$2,'APVMA DSD Library'!$A$1:$G$80,A44+1,FALSE))</f>
        <v>3.5514353624905404E-2</v>
      </c>
      <c r="G44" s="1">
        <f>IF(B44="","",HLOOKUP($C$3,'APVMA DSD Library'!$A$1:$G$80,A44+1,FALSE))</f>
        <v>1.987382280132366E-2</v>
      </c>
      <c r="H44" s="2" t="e">
        <f t="shared" si="11"/>
        <v>#VALUE!</v>
      </c>
      <c r="I44" s="2" t="e">
        <f t="shared" si="12"/>
        <v>#VALUE!</v>
      </c>
      <c r="J44" s="2" t="e">
        <f t="shared" si="13"/>
        <v>#VALUE!</v>
      </c>
      <c r="K44" s="2">
        <f t="shared" si="14"/>
        <v>-3.3378183367569645</v>
      </c>
      <c r="L44" s="2">
        <f t="shared" si="15"/>
        <v>-3.9183518503179946</v>
      </c>
      <c r="M44" s="2"/>
      <c r="N44" s="2" t="e">
        <f t="shared" si="16"/>
        <v>#VALUE!</v>
      </c>
      <c r="O44" s="2" t="e">
        <f t="shared" si="17"/>
        <v>#VALUE!</v>
      </c>
      <c r="P44" s="2"/>
      <c r="Q44" s="2" t="e">
        <f t="shared" si="18"/>
        <v>#VALUE!</v>
      </c>
      <c r="R44" s="2" t="e">
        <f t="shared" si="19"/>
        <v>#VALUE!</v>
      </c>
      <c r="S44" s="2" t="e">
        <f t="shared" si="9"/>
        <v>#VALUE!</v>
      </c>
      <c r="T44" s="2"/>
      <c r="U44" s="2" t="e">
        <f t="shared" si="10"/>
        <v>#VALUE!</v>
      </c>
    </row>
    <row r="45" spans="1:21" x14ac:dyDescent="0.25">
      <c r="A45" s="6">
        <v>39</v>
      </c>
      <c r="B45" s="2">
        <v>108</v>
      </c>
      <c r="C45" s="2" t="str">
        <f>IF(ISNUMBER(Convert!R45),Convert!R45,"")</f>
        <v/>
      </c>
      <c r="D45" s="2" t="str">
        <f>IF(ISNUMBER(Convert!S45),Convert!S45,"")</f>
        <v/>
      </c>
      <c r="E45" s="2" t="str">
        <f>IF(ISNUMBER(Convert!T45),Convert!T45,"")</f>
        <v/>
      </c>
      <c r="F45" s="1">
        <f>IF(B45="","",HLOOKUP($C$2,'APVMA DSD Library'!$A$1:$G$80,A45+1,FALSE))</f>
        <v>4.3170015705055853E-2</v>
      </c>
      <c r="G45" s="1">
        <f>IF(B45="","",HLOOKUP($C$3,'APVMA DSD Library'!$A$1:$G$80,A45+1,FALSE))</f>
        <v>2.4322241950281653E-2</v>
      </c>
      <c r="H45" s="2" t="e">
        <f t="shared" si="11"/>
        <v>#VALUE!</v>
      </c>
      <c r="I45" s="2" t="e">
        <f t="shared" si="12"/>
        <v>#VALUE!</v>
      </c>
      <c r="J45" s="2" t="e">
        <f t="shared" si="13"/>
        <v>#VALUE!</v>
      </c>
      <c r="K45" s="2">
        <f t="shared" si="14"/>
        <v>-3.1426091056192216</v>
      </c>
      <c r="L45" s="2">
        <f t="shared" si="15"/>
        <v>-3.7163640406773286</v>
      </c>
      <c r="M45" s="2"/>
      <c r="N45" s="2" t="e">
        <f t="shared" si="16"/>
        <v>#VALUE!</v>
      </c>
      <c r="O45" s="2" t="e">
        <f t="shared" si="17"/>
        <v>#VALUE!</v>
      </c>
      <c r="P45" s="2"/>
      <c r="Q45" s="2" t="e">
        <f t="shared" si="18"/>
        <v>#VALUE!</v>
      </c>
      <c r="R45" s="2" t="e">
        <f t="shared" si="19"/>
        <v>#VALUE!</v>
      </c>
      <c r="S45" s="2" t="e">
        <f t="shared" si="9"/>
        <v>#VALUE!</v>
      </c>
      <c r="T45" s="2"/>
      <c r="U45" s="2" t="e">
        <f t="shared" si="10"/>
        <v>#VALUE!</v>
      </c>
    </row>
    <row r="46" spans="1:21" x14ac:dyDescent="0.25">
      <c r="A46" s="6">
        <v>40</v>
      </c>
      <c r="B46" s="2">
        <v>117</v>
      </c>
      <c r="C46" s="2" t="str">
        <f>IF(ISNUMBER(Convert!R46),Convert!R46,"")</f>
        <v/>
      </c>
      <c r="D46" s="2" t="str">
        <f>IF(ISNUMBER(Convert!S46),Convert!S46,"")</f>
        <v/>
      </c>
      <c r="E46" s="2" t="str">
        <f>IF(ISNUMBER(Convert!T46),Convert!T46,"")</f>
        <v/>
      </c>
      <c r="F46" s="1">
        <f>IF(B46="","",HLOOKUP($C$2,'APVMA DSD Library'!$A$1:$G$80,A46+1,FALSE))</f>
        <v>5.1313204190305606E-2</v>
      </c>
      <c r="G46" s="1">
        <f>IF(B46="","",HLOOKUP($C$3,'APVMA DSD Library'!$A$1:$G$80,A46+1,FALSE))</f>
        <v>2.9093469146570738E-2</v>
      </c>
      <c r="H46" s="2" t="e">
        <f t="shared" si="11"/>
        <v>#VALUE!</v>
      </c>
      <c r="I46" s="2" t="e">
        <f t="shared" si="12"/>
        <v>#VALUE!</v>
      </c>
      <c r="J46" s="2" t="e">
        <f t="shared" si="13"/>
        <v>#VALUE!</v>
      </c>
      <c r="K46" s="2">
        <f t="shared" si="14"/>
        <v>-2.9698071683010632</v>
      </c>
      <c r="L46" s="2">
        <f t="shared" si="15"/>
        <v>-3.5372415579453076</v>
      </c>
      <c r="M46" s="2"/>
      <c r="N46" s="2" t="e">
        <f t="shared" si="16"/>
        <v>#VALUE!</v>
      </c>
      <c r="O46" s="2" t="e">
        <f t="shared" si="17"/>
        <v>#VALUE!</v>
      </c>
      <c r="P46" s="2"/>
      <c r="Q46" s="2" t="e">
        <f t="shared" si="18"/>
        <v>#VALUE!</v>
      </c>
      <c r="R46" s="2" t="e">
        <f t="shared" si="19"/>
        <v>#VALUE!</v>
      </c>
      <c r="S46" s="2" t="e">
        <f t="shared" si="9"/>
        <v>#VALUE!</v>
      </c>
      <c r="T46" s="2"/>
      <c r="U46" s="2" t="e">
        <f t="shared" si="10"/>
        <v>#VALUE!</v>
      </c>
    </row>
    <row r="47" spans="1:21" x14ac:dyDescent="0.25">
      <c r="A47" s="6">
        <v>41</v>
      </c>
      <c r="B47" s="2">
        <v>128</v>
      </c>
      <c r="C47" s="2" t="str">
        <f>IF(ISNUMBER(Convert!R47),Convert!R47,"")</f>
        <v/>
      </c>
      <c r="D47" s="2" t="str">
        <f>IF(ISNUMBER(Convert!S47),Convert!S47,"")</f>
        <v/>
      </c>
      <c r="E47" s="2" t="str">
        <f>IF(ISNUMBER(Convert!T47),Convert!T47,"")</f>
        <v/>
      </c>
      <c r="F47" s="1">
        <f>IF(B47="","",HLOOKUP($C$2,'APVMA DSD Library'!$A$1:$G$80,A47+1,FALSE))</f>
        <v>6.2237673369998858E-2</v>
      </c>
      <c r="G47" s="1">
        <f>IF(B47="","",HLOOKUP($C$3,'APVMA DSD Library'!$A$1:$G$80,A47+1,FALSE))</f>
        <v>3.5552746561013704E-2</v>
      </c>
      <c r="H47" s="2" t="e">
        <f t="shared" si="11"/>
        <v>#VALUE!</v>
      </c>
      <c r="I47" s="2" t="e">
        <f t="shared" si="12"/>
        <v>#VALUE!</v>
      </c>
      <c r="J47" s="2" t="e">
        <f t="shared" si="13"/>
        <v>#VALUE!</v>
      </c>
      <c r="K47" s="2">
        <f t="shared" si="14"/>
        <v>-2.7767947813981317</v>
      </c>
      <c r="L47" s="2">
        <f t="shared" si="15"/>
        <v>-3.3367378666169727</v>
      </c>
      <c r="M47" s="2"/>
      <c r="N47" s="2" t="e">
        <f t="shared" si="16"/>
        <v>#VALUE!</v>
      </c>
      <c r="O47" s="2" t="e">
        <f t="shared" si="17"/>
        <v>#VALUE!</v>
      </c>
      <c r="P47" s="2"/>
      <c r="Q47" s="2" t="e">
        <f t="shared" si="18"/>
        <v>#VALUE!</v>
      </c>
      <c r="R47" s="2" t="e">
        <f t="shared" si="19"/>
        <v>#VALUE!</v>
      </c>
      <c r="S47" s="2" t="e">
        <f t="shared" si="9"/>
        <v>#VALUE!</v>
      </c>
      <c r="T47" s="2"/>
      <c r="U47" s="2" t="e">
        <f t="shared" si="10"/>
        <v>#VALUE!</v>
      </c>
    </row>
    <row r="48" spans="1:21" x14ac:dyDescent="0.25">
      <c r="A48" s="6">
        <v>42</v>
      </c>
      <c r="B48" s="2">
        <v>140</v>
      </c>
      <c r="C48" s="2" t="str">
        <f>IF(ISNUMBER(Convert!R48),Convert!R48,"")</f>
        <v/>
      </c>
      <c r="D48" s="2" t="str">
        <f>IF(ISNUMBER(Convert!S48),Convert!S48,"")</f>
        <v/>
      </c>
      <c r="E48" s="2" t="str">
        <f>IF(ISNUMBER(Convert!T48),Convert!T48,"")</f>
        <v/>
      </c>
      <c r="F48" s="1">
        <f>IF(B48="","",HLOOKUP($C$2,'APVMA DSD Library'!$A$1:$G$80,A48+1,FALSE))</f>
        <v>7.5354823673199234E-2</v>
      </c>
      <c r="G48" s="1">
        <f>IF(B48="","",HLOOKUP($C$3,'APVMA DSD Library'!$A$1:$G$80,A48+1,FALSE))</f>
        <v>4.3390220910815902E-2</v>
      </c>
      <c r="H48" s="2" t="e">
        <f t="shared" si="11"/>
        <v>#VALUE!</v>
      </c>
      <c r="I48" s="2" t="e">
        <f t="shared" si="12"/>
        <v>#VALUE!</v>
      </c>
      <c r="J48" s="2" t="e">
        <f t="shared" si="13"/>
        <v>#VALUE!</v>
      </c>
      <c r="K48" s="2">
        <f t="shared" si="14"/>
        <v>-2.58554733906149</v>
      </c>
      <c r="L48" s="2">
        <f t="shared" si="15"/>
        <v>-3.1375211879007661</v>
      </c>
      <c r="M48" s="2"/>
      <c r="N48" s="2" t="e">
        <f t="shared" si="16"/>
        <v>#VALUE!</v>
      </c>
      <c r="O48" s="2" t="e">
        <f t="shared" si="17"/>
        <v>#VALUE!</v>
      </c>
      <c r="P48" s="2"/>
      <c r="Q48" s="2" t="e">
        <f t="shared" si="18"/>
        <v>#VALUE!</v>
      </c>
      <c r="R48" s="2" t="e">
        <f t="shared" si="19"/>
        <v>#VALUE!</v>
      </c>
      <c r="S48" s="2" t="e">
        <f t="shared" si="9"/>
        <v>#VALUE!</v>
      </c>
      <c r="T48" s="2"/>
      <c r="U48" s="2" t="e">
        <f t="shared" si="10"/>
        <v>#VALUE!</v>
      </c>
    </row>
    <row r="49" spans="1:21" x14ac:dyDescent="0.25">
      <c r="A49" s="6">
        <v>43</v>
      </c>
      <c r="B49" s="2">
        <v>152</v>
      </c>
      <c r="C49" s="2" t="str">
        <f>IF(ISNUMBER(Convert!R49),Convert!R49,"")</f>
        <v/>
      </c>
      <c r="D49" s="2" t="str">
        <f>IF(ISNUMBER(Convert!S49),Convert!S49,"")</f>
        <v/>
      </c>
      <c r="E49" s="2" t="str">
        <f>IF(ISNUMBER(Convert!T49),Convert!T49,"")</f>
        <v/>
      </c>
      <c r="F49" s="1">
        <f>IF(B49="","",HLOOKUP($C$2,'APVMA DSD Library'!$A$1:$G$80,A49+1,FALSE))</f>
        <v>8.9693866392835941E-2</v>
      </c>
      <c r="G49" s="1">
        <f>IF(B49="","",HLOOKUP($C$3,'APVMA DSD Library'!$A$1:$G$80,A49+1,FALSE))</f>
        <v>5.2053132200600039E-2</v>
      </c>
      <c r="H49" s="2" t="e">
        <f t="shared" si="11"/>
        <v>#VALUE!</v>
      </c>
      <c r="I49" s="2" t="e">
        <f t="shared" si="12"/>
        <v>#VALUE!</v>
      </c>
      <c r="J49" s="2" t="e">
        <f t="shared" si="13"/>
        <v>#VALUE!</v>
      </c>
      <c r="K49" s="2">
        <f t="shared" si="14"/>
        <v>-2.4113528913764606</v>
      </c>
      <c r="L49" s="2">
        <f t="shared" si="15"/>
        <v>-2.9554903089670579</v>
      </c>
      <c r="M49" s="2"/>
      <c r="N49" s="2" t="e">
        <f t="shared" si="16"/>
        <v>#VALUE!</v>
      </c>
      <c r="O49" s="2" t="e">
        <f t="shared" si="17"/>
        <v>#VALUE!</v>
      </c>
      <c r="P49" s="2"/>
      <c r="Q49" s="2" t="e">
        <f t="shared" si="18"/>
        <v>#VALUE!</v>
      </c>
      <c r="R49" s="2" t="e">
        <f t="shared" si="19"/>
        <v>#VALUE!</v>
      </c>
      <c r="S49" s="2" t="e">
        <f t="shared" si="9"/>
        <v>#VALUE!</v>
      </c>
      <c r="T49" s="2"/>
      <c r="U49" s="2" t="e">
        <f t="shared" si="10"/>
        <v>#VALUE!</v>
      </c>
    </row>
    <row r="50" spans="1:21" x14ac:dyDescent="0.25">
      <c r="A50" s="6">
        <v>44</v>
      </c>
      <c r="B50" s="2">
        <v>166</v>
      </c>
      <c r="C50" s="2" t="str">
        <f>IF(ISNUMBER(Convert!R50),Convert!R50,"")</f>
        <v/>
      </c>
      <c r="D50" s="2" t="str">
        <f>IF(ISNUMBER(Convert!S50),Convert!S50,"")</f>
        <v/>
      </c>
      <c r="E50" s="2" t="str">
        <f>IF(ISNUMBER(Convert!T50),Convert!T50,"")</f>
        <v/>
      </c>
      <c r="F50" s="1">
        <f>IF(B50="","",HLOOKUP($C$2,'APVMA DSD Library'!$A$1:$G$80,A50+1,FALSE))</f>
        <v>0.10791525490473552</v>
      </c>
      <c r="G50" s="1">
        <f>IF(B50="","",HLOOKUP($C$3,'APVMA DSD Library'!$A$1:$G$80,A50+1,FALSE))</f>
        <v>6.3197576753669216E-2</v>
      </c>
      <c r="H50" s="2" t="e">
        <f t="shared" si="11"/>
        <v>#VALUE!</v>
      </c>
      <c r="I50" s="2" t="e">
        <f t="shared" si="12"/>
        <v>#VALUE!</v>
      </c>
      <c r="J50" s="2" t="e">
        <f t="shared" si="13"/>
        <v>#VALUE!</v>
      </c>
      <c r="K50" s="2">
        <f t="shared" si="14"/>
        <v>-2.2264090366859097</v>
      </c>
      <c r="L50" s="2">
        <f t="shared" si="15"/>
        <v>-2.7614893210696518</v>
      </c>
      <c r="M50" s="2"/>
      <c r="N50" s="2" t="e">
        <f t="shared" si="16"/>
        <v>#VALUE!</v>
      </c>
      <c r="O50" s="2" t="e">
        <f t="shared" si="17"/>
        <v>#VALUE!</v>
      </c>
      <c r="P50" s="2"/>
      <c r="Q50" s="2" t="e">
        <f t="shared" si="18"/>
        <v>#VALUE!</v>
      </c>
      <c r="R50" s="2" t="e">
        <f t="shared" si="19"/>
        <v>#VALUE!</v>
      </c>
      <c r="S50" s="2" t="e">
        <f t="shared" si="9"/>
        <v>#VALUE!</v>
      </c>
      <c r="T50" s="2"/>
      <c r="U50" s="2" t="e">
        <f t="shared" si="10"/>
        <v>#VALUE!</v>
      </c>
    </row>
    <row r="51" spans="1:21" x14ac:dyDescent="0.25">
      <c r="A51" s="6">
        <v>45</v>
      </c>
      <c r="B51" s="2">
        <v>181</v>
      </c>
      <c r="C51" s="2" t="str">
        <f>IF(ISNUMBER(Convert!R51),Convert!R51,"")</f>
        <v/>
      </c>
      <c r="D51" s="2" t="str">
        <f>IF(ISNUMBER(Convert!S51),Convert!S51,"")</f>
        <v/>
      </c>
      <c r="E51" s="2" t="str">
        <f>IF(ISNUMBER(Convert!T51),Convert!T51,"")</f>
        <v/>
      </c>
      <c r="F51" s="1">
        <f>IF(B51="","",HLOOKUP($C$2,'APVMA DSD Library'!$A$1:$G$80,A51+1,FALSE))</f>
        <v>0.12914075849887996</v>
      </c>
      <c r="G51" s="1">
        <f>IF(B51="","",HLOOKUP($C$3,'APVMA DSD Library'!$A$1:$G$80,A51+1,FALSE))</f>
        <v>7.6363517653419644E-2</v>
      </c>
      <c r="H51" s="2" t="e">
        <f t="shared" si="11"/>
        <v>#VALUE!</v>
      </c>
      <c r="I51" s="2" t="e">
        <f t="shared" si="12"/>
        <v>#VALUE!</v>
      </c>
      <c r="J51" s="2" t="e">
        <f t="shared" si="13"/>
        <v>#VALUE!</v>
      </c>
      <c r="K51" s="2">
        <f t="shared" si="14"/>
        <v>-2.0468523183390861</v>
      </c>
      <c r="L51" s="2">
        <f t="shared" si="15"/>
        <v>-2.5722502144829087</v>
      </c>
      <c r="M51" s="2"/>
      <c r="N51" s="2" t="e">
        <f t="shared" si="16"/>
        <v>#VALUE!</v>
      </c>
      <c r="O51" s="2" t="e">
        <f t="shared" si="17"/>
        <v>#VALUE!</v>
      </c>
      <c r="P51" s="2"/>
      <c r="Q51" s="2" t="e">
        <f t="shared" si="18"/>
        <v>#VALUE!</v>
      </c>
      <c r="R51" s="2" t="e">
        <f t="shared" si="19"/>
        <v>#VALUE!</v>
      </c>
      <c r="S51" s="2" t="e">
        <f t="shared" si="9"/>
        <v>#VALUE!</v>
      </c>
      <c r="T51" s="2"/>
      <c r="U51" s="2" t="e">
        <f t="shared" si="10"/>
        <v>#VALUE!</v>
      </c>
    </row>
    <row r="52" spans="1:21" x14ac:dyDescent="0.25">
      <c r="A52" s="6">
        <v>46</v>
      </c>
      <c r="B52" s="2">
        <v>197</v>
      </c>
      <c r="C52" s="2" t="str">
        <f>IF(ISNUMBER(Convert!R52),Convert!R52,"")</f>
        <v/>
      </c>
      <c r="D52" s="2" t="str">
        <f>IF(ISNUMBER(Convert!S52),Convert!S52,"")</f>
        <v/>
      </c>
      <c r="E52" s="2" t="str">
        <f>IF(ISNUMBER(Convert!T52),Convert!T52,"")</f>
        <v/>
      </c>
      <c r="F52" s="1">
        <f>IF(B52="","",HLOOKUP($C$2,'APVMA DSD Library'!$A$1:$G$80,A52+1,FALSE))</f>
        <v>0.15360365050994251</v>
      </c>
      <c r="G52" s="1">
        <f>IF(B52="","",HLOOKUP($C$3,'APVMA DSD Library'!$A$1:$G$80,A52+1,FALSE))</f>
        <v>9.1776487526816664E-2</v>
      </c>
      <c r="H52" s="2" t="e">
        <f t="shared" si="11"/>
        <v>#VALUE!</v>
      </c>
      <c r="I52" s="2" t="e">
        <f t="shared" si="12"/>
        <v>#VALUE!</v>
      </c>
      <c r="J52" s="2" t="e">
        <f t="shared" si="13"/>
        <v>#VALUE!</v>
      </c>
      <c r="K52" s="2">
        <f t="shared" si="14"/>
        <v>-1.8733796922102086</v>
      </c>
      <c r="L52" s="2">
        <f t="shared" si="15"/>
        <v>-2.3883991413207148</v>
      </c>
      <c r="M52" s="2"/>
      <c r="N52" s="2" t="e">
        <f t="shared" si="16"/>
        <v>#VALUE!</v>
      </c>
      <c r="O52" s="2" t="e">
        <f t="shared" si="17"/>
        <v>#VALUE!</v>
      </c>
      <c r="P52" s="2"/>
      <c r="Q52" s="2" t="e">
        <f t="shared" si="18"/>
        <v>#VALUE!</v>
      </c>
      <c r="R52" s="2" t="e">
        <f t="shared" si="19"/>
        <v>#VALUE!</v>
      </c>
      <c r="S52" s="2" t="e">
        <f t="shared" si="9"/>
        <v>#VALUE!</v>
      </c>
      <c r="T52" s="2"/>
      <c r="U52" s="2" t="e">
        <f t="shared" si="10"/>
        <v>#VALUE!</v>
      </c>
    </row>
    <row r="53" spans="1:21" x14ac:dyDescent="0.25">
      <c r="A53" s="6">
        <v>47</v>
      </c>
      <c r="B53" s="2">
        <v>215</v>
      </c>
      <c r="C53" s="2" t="str">
        <f>IF(ISNUMBER(Convert!R53),Convert!R53,"")</f>
        <v/>
      </c>
      <c r="D53" s="2" t="str">
        <f>IF(ISNUMBER(Convert!S53),Convert!S53,"")</f>
        <v/>
      </c>
      <c r="E53" s="2" t="str">
        <f>IF(ISNUMBER(Convert!T53),Convert!T53,"")</f>
        <v/>
      </c>
      <c r="F53" s="1">
        <f>IF(B53="","",HLOOKUP($C$2,'APVMA DSD Library'!$A$1:$G$80,A53+1,FALSE))</f>
        <v>0.18318966064261211</v>
      </c>
      <c r="G53" s="1">
        <f>IF(B53="","",HLOOKUP($C$3,'APVMA DSD Library'!$A$1:$G$80,A53+1,FALSE))</f>
        <v>0.11075434019392394</v>
      </c>
      <c r="H53" s="2" t="e">
        <f t="shared" si="11"/>
        <v>#VALUE!</v>
      </c>
      <c r="I53" s="2" t="e">
        <f t="shared" si="12"/>
        <v>#VALUE!</v>
      </c>
      <c r="J53" s="2" t="e">
        <f t="shared" si="13"/>
        <v>#VALUE!</v>
      </c>
      <c r="K53" s="2">
        <f t="shared" si="14"/>
        <v>-1.6972332658750919</v>
      </c>
      <c r="L53" s="2">
        <f t="shared" si="15"/>
        <v>-2.2004406817148423</v>
      </c>
      <c r="M53" s="2"/>
      <c r="N53" s="2" t="e">
        <f t="shared" si="16"/>
        <v>#VALUE!</v>
      </c>
      <c r="O53" s="2" t="e">
        <f t="shared" si="17"/>
        <v>#VALUE!</v>
      </c>
      <c r="P53" s="2"/>
      <c r="Q53" s="2" t="e">
        <f t="shared" si="18"/>
        <v>#VALUE!</v>
      </c>
      <c r="R53" s="2" t="e">
        <f t="shared" si="19"/>
        <v>#VALUE!</v>
      </c>
      <c r="S53" s="2" t="e">
        <f t="shared" si="9"/>
        <v>#VALUE!</v>
      </c>
      <c r="T53" s="2"/>
      <c r="U53" s="2" t="e">
        <f t="shared" si="10"/>
        <v>#VALUE!</v>
      </c>
    </row>
    <row r="54" spans="1:21" x14ac:dyDescent="0.25">
      <c r="A54" s="6">
        <v>48</v>
      </c>
      <c r="B54" s="2">
        <v>235</v>
      </c>
      <c r="C54" s="2" t="str">
        <f>IF(ISNUMBER(Convert!R54),Convert!R54,"")</f>
        <v/>
      </c>
      <c r="D54" s="2" t="str">
        <f>IF(ISNUMBER(Convert!S54),Convert!S54,"")</f>
        <v/>
      </c>
      <c r="E54" s="2" t="str">
        <f>IF(ISNUMBER(Convert!T54),Convert!T54,"")</f>
        <v/>
      </c>
      <c r="F54" s="1">
        <f>IF(B54="","",HLOOKUP($C$2,'APVMA DSD Library'!$A$1:$G$80,A54+1,FALSE))</f>
        <v>0.21834644832786809</v>
      </c>
      <c r="G54" s="1">
        <f>IF(B54="","",HLOOKUP($C$3,'APVMA DSD Library'!$A$1:$G$80,A54+1,FALSE))</f>
        <v>0.13378587736133796</v>
      </c>
      <c r="H54" s="2" t="e">
        <f t="shared" si="11"/>
        <v>#VALUE!</v>
      </c>
      <c r="I54" s="2" t="e">
        <f t="shared" si="12"/>
        <v>#VALUE!</v>
      </c>
      <c r="J54" s="2" t="e">
        <f t="shared" si="13"/>
        <v>#VALUE!</v>
      </c>
      <c r="K54" s="2">
        <f t="shared" si="14"/>
        <v>-1.5216722651417871</v>
      </c>
      <c r="L54" s="2">
        <f t="shared" si="15"/>
        <v>-2.0115146872225331</v>
      </c>
      <c r="M54" s="2"/>
      <c r="N54" s="2" t="e">
        <f t="shared" si="16"/>
        <v>#VALUE!</v>
      </c>
      <c r="O54" s="2" t="e">
        <f t="shared" si="17"/>
        <v>#VALUE!</v>
      </c>
      <c r="P54" s="2"/>
      <c r="Q54" s="2" t="e">
        <f t="shared" si="18"/>
        <v>#VALUE!</v>
      </c>
      <c r="R54" s="2" t="e">
        <f t="shared" si="19"/>
        <v>#VALUE!</v>
      </c>
      <c r="S54" s="2" t="e">
        <f t="shared" si="9"/>
        <v>#VALUE!</v>
      </c>
      <c r="T54" s="2"/>
      <c r="U54" s="2" t="e">
        <f t="shared" si="10"/>
        <v>#VALUE!</v>
      </c>
    </row>
    <row r="55" spans="1:21" x14ac:dyDescent="0.25">
      <c r="A55" s="6">
        <v>49</v>
      </c>
      <c r="B55" s="2">
        <v>256</v>
      </c>
      <c r="C55" s="2" t="str">
        <f>IF(ISNUMBER(Convert!R55),Convert!R55,"")</f>
        <v/>
      </c>
      <c r="D55" s="2" t="str">
        <f>IF(ISNUMBER(Convert!S55),Convert!S55,"")</f>
        <v/>
      </c>
      <c r="E55" s="2" t="str">
        <f>IF(ISNUMBER(Convert!T55),Convert!T55,"")</f>
        <v/>
      </c>
      <c r="F55" s="1">
        <f>IF(B55="","",HLOOKUP($C$2,'APVMA DSD Library'!$A$1:$G$80,A55+1,FALSE))</f>
        <v>0.25746625912491383</v>
      </c>
      <c r="G55" s="1">
        <f>IF(B55="","",HLOOKUP($C$3,'APVMA DSD Library'!$A$1:$G$80,A55+1,FALSE))</f>
        <v>0.16003787013112469</v>
      </c>
      <c r="H55" s="2" t="e">
        <f t="shared" si="11"/>
        <v>#VALUE!</v>
      </c>
      <c r="I55" s="2" t="e">
        <f t="shared" si="12"/>
        <v>#VALUE!</v>
      </c>
      <c r="J55" s="2" t="e">
        <f t="shared" si="13"/>
        <v>#VALUE!</v>
      </c>
      <c r="K55" s="2">
        <f t="shared" si="14"/>
        <v>-1.3568665999884639</v>
      </c>
      <c r="L55" s="2">
        <f t="shared" si="15"/>
        <v>-1.832344803435042</v>
      </c>
      <c r="M55" s="2"/>
      <c r="N55" s="2" t="e">
        <f t="shared" si="16"/>
        <v>#VALUE!</v>
      </c>
      <c r="O55" s="2" t="e">
        <f t="shared" si="17"/>
        <v>#VALUE!</v>
      </c>
      <c r="P55" s="2"/>
      <c r="Q55" s="2" t="e">
        <f t="shared" si="18"/>
        <v>#VALUE!</v>
      </c>
      <c r="R55" s="2" t="e">
        <f t="shared" si="19"/>
        <v>#VALUE!</v>
      </c>
      <c r="S55" s="2" t="e">
        <f t="shared" si="9"/>
        <v>#VALUE!</v>
      </c>
      <c r="T55" s="2"/>
      <c r="U55" s="2" t="e">
        <f t="shared" si="10"/>
        <v>#VALUE!</v>
      </c>
    </row>
    <row r="56" spans="1:21" x14ac:dyDescent="0.25">
      <c r="A56" s="6">
        <v>50</v>
      </c>
      <c r="B56" s="2">
        <v>279</v>
      </c>
      <c r="C56" s="2" t="str">
        <f>IF(ISNUMBER(Convert!R56),Convert!R56,"")</f>
        <v/>
      </c>
      <c r="D56" s="2" t="str">
        <f>IF(ISNUMBER(Convert!S56),Convert!S56,"")</f>
        <v/>
      </c>
      <c r="E56" s="2" t="str">
        <f>IF(ISNUMBER(Convert!T56),Convert!T56,"")</f>
        <v/>
      </c>
      <c r="F56" s="1">
        <f>IF(B56="","",HLOOKUP($C$2,'APVMA DSD Library'!$A$1:$G$80,A56+1,FALSE))</f>
        <v>0.30238192334355185</v>
      </c>
      <c r="G56" s="1">
        <f>IF(B56="","",HLOOKUP($C$3,'APVMA DSD Library'!$A$1:$G$80,A56+1,FALSE))</f>
        <v>0.1910198530489009</v>
      </c>
      <c r="H56" s="2" t="e">
        <f t="shared" si="11"/>
        <v>#VALUE!</v>
      </c>
      <c r="I56" s="2" t="e">
        <f t="shared" si="12"/>
        <v>#VALUE!</v>
      </c>
      <c r="J56" s="2" t="e">
        <f t="shared" si="13"/>
        <v>#VALUE!</v>
      </c>
      <c r="K56" s="2">
        <f t="shared" si="14"/>
        <v>-1.1960644137665626</v>
      </c>
      <c r="L56" s="2">
        <f t="shared" si="15"/>
        <v>-1.6553779136727691</v>
      </c>
      <c r="M56" s="2"/>
      <c r="N56" s="2" t="e">
        <f t="shared" si="16"/>
        <v>#VALUE!</v>
      </c>
      <c r="O56" s="2" t="e">
        <f t="shared" si="17"/>
        <v>#VALUE!</v>
      </c>
      <c r="P56" s="2"/>
      <c r="Q56" s="2" t="e">
        <f t="shared" si="18"/>
        <v>#VALUE!</v>
      </c>
      <c r="R56" s="2" t="e">
        <f t="shared" si="19"/>
        <v>#VALUE!</v>
      </c>
      <c r="S56" s="2" t="e">
        <f t="shared" si="9"/>
        <v>#VALUE!</v>
      </c>
      <c r="T56" s="2"/>
      <c r="U56" s="2" t="e">
        <f t="shared" si="10"/>
        <v>#VALUE!</v>
      </c>
    </row>
    <row r="57" spans="1:21" x14ac:dyDescent="0.25">
      <c r="A57" s="6">
        <v>51</v>
      </c>
      <c r="B57" s="2">
        <v>304</v>
      </c>
      <c r="C57" s="2" t="str">
        <f>IF(ISNUMBER(Convert!R57),Convert!R57,"")</f>
        <v/>
      </c>
      <c r="D57" s="2" t="str">
        <f>IF(ISNUMBER(Convert!S57),Convert!S57,"")</f>
        <v/>
      </c>
      <c r="E57" s="2" t="str">
        <f>IF(ISNUMBER(Convert!T57),Convert!T57,"")</f>
        <v/>
      </c>
      <c r="F57" s="1">
        <f>IF(B57="","",HLOOKUP($C$2,'APVMA DSD Library'!$A$1:$G$80,A57+1,FALSE))</f>
        <v>0.35296070022419324</v>
      </c>
      <c r="G57" s="1">
        <f>IF(B57="","",HLOOKUP($C$3,'APVMA DSD Library'!$A$1:$G$80,A57+1,FALSE))</f>
        <v>0.22704513955235506</v>
      </c>
      <c r="H57" s="2" t="e">
        <f t="shared" si="11"/>
        <v>#VALUE!</v>
      </c>
      <c r="I57" s="2" t="e">
        <f t="shared" si="12"/>
        <v>#VALUE!</v>
      </c>
      <c r="J57" s="2" t="e">
        <f t="shared" si="13"/>
        <v>#VALUE!</v>
      </c>
      <c r="K57" s="2">
        <f t="shared" si="14"/>
        <v>-1.0413985590562258</v>
      </c>
      <c r="L57" s="2">
        <f t="shared" si="15"/>
        <v>-1.4826064286157561</v>
      </c>
      <c r="M57" s="2"/>
      <c r="N57" s="2" t="e">
        <f t="shared" si="16"/>
        <v>#VALUE!</v>
      </c>
      <c r="O57" s="2" t="e">
        <f t="shared" si="17"/>
        <v>#VALUE!</v>
      </c>
      <c r="P57" s="2"/>
      <c r="Q57" s="2" t="e">
        <f t="shared" si="18"/>
        <v>#VALUE!</v>
      </c>
      <c r="R57" s="2" t="e">
        <f t="shared" si="19"/>
        <v>#VALUE!</v>
      </c>
      <c r="S57" s="2" t="e">
        <f t="shared" si="9"/>
        <v>#VALUE!</v>
      </c>
      <c r="T57" s="2"/>
      <c r="U57" s="2" t="e">
        <f t="shared" si="10"/>
        <v>#VALUE!</v>
      </c>
    </row>
    <row r="58" spans="1:21" x14ac:dyDescent="0.25">
      <c r="A58" s="6">
        <v>52</v>
      </c>
      <c r="B58" s="2">
        <v>332</v>
      </c>
      <c r="C58" s="2" t="str">
        <f>IF(ISNUMBER(Convert!R58),Convert!R58,"")</f>
        <v/>
      </c>
      <c r="D58" s="2" t="str">
        <f>IF(ISNUMBER(Convert!S58),Convert!S58,"")</f>
        <v/>
      </c>
      <c r="E58" s="2" t="str">
        <f>IF(ISNUMBER(Convert!T58),Convert!T58,"")</f>
        <v/>
      </c>
      <c r="F58" s="1">
        <f>IF(B58="","",HLOOKUP($C$2,'APVMA DSD Library'!$A$1:$G$80,A58+1,FALSE))</f>
        <v>0.41081743201150855</v>
      </c>
      <c r="G58" s="1">
        <f>IF(B58="","",HLOOKUP($C$3,'APVMA DSD Library'!$A$1:$G$80,A58+1,FALSE))</f>
        <v>0.26985202327284852</v>
      </c>
      <c r="H58" s="2" t="e">
        <f t="shared" si="11"/>
        <v>#VALUE!</v>
      </c>
      <c r="I58" s="2" t="e">
        <f t="shared" si="12"/>
        <v>#VALUE!</v>
      </c>
      <c r="J58" s="2" t="e">
        <f t="shared" si="13"/>
        <v>#VALUE!</v>
      </c>
      <c r="K58" s="2">
        <f t="shared" si="14"/>
        <v>-0.88960636752544231</v>
      </c>
      <c r="L58" s="2">
        <f t="shared" si="15"/>
        <v>-1.3098815321770236</v>
      </c>
      <c r="M58" s="2"/>
      <c r="N58" s="2" t="e">
        <f t="shared" si="16"/>
        <v>#VALUE!</v>
      </c>
      <c r="O58" s="2" t="e">
        <f t="shared" si="17"/>
        <v>#VALUE!</v>
      </c>
      <c r="P58" s="2"/>
      <c r="Q58" s="2" t="e">
        <f t="shared" si="18"/>
        <v>#VALUE!</v>
      </c>
      <c r="R58" s="2" t="e">
        <f t="shared" si="19"/>
        <v>#VALUE!</v>
      </c>
      <c r="S58" s="2" t="e">
        <f t="shared" si="9"/>
        <v>#VALUE!</v>
      </c>
      <c r="T58" s="2"/>
      <c r="U58" s="2" t="e">
        <f t="shared" si="10"/>
        <v>#VALUE!</v>
      </c>
    </row>
    <row r="59" spans="1:21" x14ac:dyDescent="0.25">
      <c r="A59" s="6">
        <v>53</v>
      </c>
      <c r="B59" s="2">
        <v>362</v>
      </c>
      <c r="C59" s="2" t="str">
        <f>IF(ISNUMBER(Convert!R59),Convert!R59,"")</f>
        <v/>
      </c>
      <c r="D59" s="2" t="str">
        <f>IF(ISNUMBER(Convert!S59),Convert!S59,"")</f>
        <v/>
      </c>
      <c r="E59" s="2" t="str">
        <f>IF(ISNUMBER(Convert!T59),Convert!T59,"")</f>
        <v/>
      </c>
      <c r="F59" s="1">
        <f>IF(B59="","",HLOOKUP($C$2,'APVMA DSD Library'!$A$1:$G$80,A59+1,FALSE))</f>
        <v>0.47301146998656141</v>
      </c>
      <c r="G59" s="1">
        <f>IF(B59="","",HLOOKUP($C$3,'APVMA DSD Library'!$A$1:$G$80,A59+1,FALSE))</f>
        <v>0.31797965022759411</v>
      </c>
      <c r="H59" s="2" t="e">
        <f t="shared" si="11"/>
        <v>#VALUE!</v>
      </c>
      <c r="I59" s="2" t="e">
        <f t="shared" si="12"/>
        <v>#VALUE!</v>
      </c>
      <c r="J59" s="2" t="e">
        <f t="shared" si="13"/>
        <v>#VALUE!</v>
      </c>
      <c r="K59" s="2">
        <f t="shared" si="14"/>
        <v>-0.74863564134116967</v>
      </c>
      <c r="L59" s="2">
        <f t="shared" si="15"/>
        <v>-1.1457678912445863</v>
      </c>
      <c r="M59" s="2"/>
      <c r="N59" s="2" t="e">
        <f t="shared" si="16"/>
        <v>#VALUE!</v>
      </c>
      <c r="O59" s="2" t="e">
        <f t="shared" si="17"/>
        <v>#VALUE!</v>
      </c>
      <c r="P59" s="2"/>
      <c r="Q59" s="2" t="e">
        <f t="shared" si="18"/>
        <v>#VALUE!</v>
      </c>
      <c r="R59" s="2" t="e">
        <f t="shared" si="19"/>
        <v>#VALUE!</v>
      </c>
      <c r="S59" s="2" t="e">
        <f t="shared" si="9"/>
        <v>#VALUE!</v>
      </c>
      <c r="T59" s="2"/>
      <c r="U59" s="2" t="e">
        <f t="shared" si="10"/>
        <v>#VALUE!</v>
      </c>
    </row>
    <row r="60" spans="1:21" x14ac:dyDescent="0.25">
      <c r="A60" s="6">
        <v>54</v>
      </c>
      <c r="B60" s="2">
        <v>395</v>
      </c>
      <c r="C60" s="2" t="str">
        <f>IF(ISNUMBER(Convert!R60),Convert!R60,"")</f>
        <v/>
      </c>
      <c r="D60" s="2" t="str">
        <f>IF(ISNUMBER(Convert!S60),Convert!S60,"")</f>
        <v/>
      </c>
      <c r="E60" s="2" t="str">
        <f>IF(ISNUMBER(Convert!T60),Convert!T60,"")</f>
        <v/>
      </c>
      <c r="F60" s="1">
        <f>IF(B60="","",HLOOKUP($C$2,'APVMA DSD Library'!$A$1:$G$80,A60+1,FALSE))</f>
        <v>0.54017805030219701</v>
      </c>
      <c r="G60" s="1">
        <f>IF(B60="","",HLOOKUP($C$3,'APVMA DSD Library'!$A$1:$G$80,A60+1,FALSE))</f>
        <v>0.37276956916271797</v>
      </c>
      <c r="H60" s="2" t="e">
        <f t="shared" si="11"/>
        <v>#VALUE!</v>
      </c>
      <c r="I60" s="2" t="e">
        <f t="shared" si="12"/>
        <v>#VALUE!</v>
      </c>
      <c r="J60" s="2" t="e">
        <f t="shared" si="13"/>
        <v>#VALUE!</v>
      </c>
      <c r="K60" s="2">
        <f t="shared" si="14"/>
        <v>-0.61585647098858121</v>
      </c>
      <c r="L60" s="2">
        <f t="shared" si="15"/>
        <v>-0.98679482728483858</v>
      </c>
      <c r="M60" s="2"/>
      <c r="N60" s="2" t="e">
        <f t="shared" si="16"/>
        <v>#VALUE!</v>
      </c>
      <c r="O60" s="2" t="e">
        <f t="shared" si="17"/>
        <v>#VALUE!</v>
      </c>
      <c r="P60" s="2"/>
      <c r="Q60" s="2" t="e">
        <f t="shared" si="18"/>
        <v>#VALUE!</v>
      </c>
      <c r="R60" s="2" t="e">
        <f t="shared" si="19"/>
        <v>#VALUE!</v>
      </c>
      <c r="S60" s="2" t="e">
        <f t="shared" si="9"/>
        <v>#VALUE!</v>
      </c>
      <c r="T60" s="2"/>
      <c r="U60" s="2" t="e">
        <f t="shared" si="10"/>
        <v>#VALUE!</v>
      </c>
    </row>
    <row r="61" spans="1:21" x14ac:dyDescent="0.25">
      <c r="A61" s="6">
        <v>55</v>
      </c>
      <c r="B61" s="2">
        <v>431</v>
      </c>
      <c r="C61" s="2" t="str">
        <f>IF(ISNUMBER(Convert!R61),Convert!R61,"")</f>
        <v/>
      </c>
      <c r="D61" s="2" t="str">
        <f>IF(ISNUMBER(Convert!S61),Convert!S61,"")</f>
        <v/>
      </c>
      <c r="E61" s="2" t="str">
        <f>IF(ISNUMBER(Convert!T61),Convert!T61,"")</f>
        <v/>
      </c>
      <c r="F61" s="1">
        <f>IF(B61="","",HLOOKUP($C$2,'APVMA DSD Library'!$A$1:$G$80,A61+1,FALSE))</f>
        <v>0.61024369465988315</v>
      </c>
      <c r="G61" s="1">
        <f>IF(B61="","",HLOOKUP($C$3,'APVMA DSD Library'!$A$1:$G$80,A61+1,FALSE))</f>
        <v>0.43361888449712394</v>
      </c>
      <c r="H61" s="2" t="e">
        <f t="shared" si="11"/>
        <v>#VALUE!</v>
      </c>
      <c r="I61" s="2" t="e">
        <f t="shared" si="12"/>
        <v>#VALUE!</v>
      </c>
      <c r="J61" s="2" t="e">
        <f t="shared" si="13"/>
        <v>#VALUE!</v>
      </c>
      <c r="K61" s="2">
        <f t="shared" si="14"/>
        <v>-0.49389690215100401</v>
      </c>
      <c r="L61" s="2">
        <f t="shared" si="15"/>
        <v>-0.83558927699807639</v>
      </c>
      <c r="M61" s="2"/>
      <c r="N61" s="2" t="e">
        <f t="shared" si="16"/>
        <v>#VALUE!</v>
      </c>
      <c r="O61" s="2" t="e">
        <f t="shared" si="17"/>
        <v>#VALUE!</v>
      </c>
      <c r="P61" s="2"/>
      <c r="Q61" s="2" t="e">
        <f t="shared" si="18"/>
        <v>#VALUE!</v>
      </c>
      <c r="R61" s="2" t="e">
        <f t="shared" si="19"/>
        <v>#VALUE!</v>
      </c>
      <c r="S61" s="2" t="e">
        <f t="shared" si="9"/>
        <v>#VALUE!</v>
      </c>
      <c r="T61" s="2"/>
      <c r="U61" s="2" t="e">
        <f t="shared" si="10"/>
        <v>#VALUE!</v>
      </c>
    </row>
    <row r="62" spans="1:21" x14ac:dyDescent="0.25">
      <c r="A62" s="6">
        <v>56</v>
      </c>
      <c r="B62" s="2">
        <v>470</v>
      </c>
      <c r="C62" s="2" t="str">
        <f>IF(ISNUMBER(Convert!R62),Convert!R62,"")</f>
        <v/>
      </c>
      <c r="D62" s="2" t="str">
        <f>IF(ISNUMBER(Convert!S62),Convert!S62,"")</f>
        <v/>
      </c>
      <c r="E62" s="2" t="str">
        <f>IF(ISNUMBER(Convert!T62),Convert!T62,"")</f>
        <v/>
      </c>
      <c r="F62" s="1">
        <f>IF(B62="","",HLOOKUP($C$2,'APVMA DSD Library'!$A$1:$G$80,A62+1,FALSE))</f>
        <v>0.6805705880885069</v>
      </c>
      <c r="G62" s="1">
        <f>IF(B62="","",HLOOKUP($C$3,'APVMA DSD Library'!$A$1:$G$80,A62+1,FALSE))</f>
        <v>0.49938684912378772</v>
      </c>
      <c r="H62" s="2" t="e">
        <f t="shared" si="11"/>
        <v>#VALUE!</v>
      </c>
      <c r="I62" s="2" t="e">
        <f t="shared" si="12"/>
        <v>#VALUE!</v>
      </c>
      <c r="J62" s="2" t="e">
        <f t="shared" si="13"/>
        <v>#VALUE!</v>
      </c>
      <c r="K62" s="2">
        <f t="shared" si="14"/>
        <v>-0.38482373252953178</v>
      </c>
      <c r="L62" s="2">
        <f t="shared" si="15"/>
        <v>-0.69437423483564054</v>
      </c>
      <c r="M62" s="2"/>
      <c r="N62" s="2" t="e">
        <f t="shared" si="16"/>
        <v>#VALUE!</v>
      </c>
      <c r="O62" s="2" t="e">
        <f t="shared" si="17"/>
        <v>#VALUE!</v>
      </c>
      <c r="P62" s="2"/>
      <c r="Q62" s="2" t="e">
        <f t="shared" si="18"/>
        <v>#VALUE!</v>
      </c>
      <c r="R62" s="2" t="e">
        <f t="shared" si="19"/>
        <v>#VALUE!</v>
      </c>
      <c r="S62" s="2" t="e">
        <f t="shared" si="9"/>
        <v>#VALUE!</v>
      </c>
      <c r="T62" s="2"/>
      <c r="U62" s="2" t="e">
        <f t="shared" si="10"/>
        <v>#VALUE!</v>
      </c>
    </row>
    <row r="63" spans="1:21" x14ac:dyDescent="0.25">
      <c r="A63" s="6">
        <v>57</v>
      </c>
      <c r="B63" s="2">
        <v>512</v>
      </c>
      <c r="C63" s="2" t="str">
        <f>IF(ISNUMBER(Convert!R63),Convert!R63,"")</f>
        <v/>
      </c>
      <c r="D63" s="2" t="str">
        <f>IF(ISNUMBER(Convert!S63),Convert!S63,"")</f>
        <v/>
      </c>
      <c r="E63" s="2" t="str">
        <f>IF(ISNUMBER(Convert!T63),Convert!T63,"")</f>
        <v/>
      </c>
      <c r="F63" s="1">
        <f>IF(B63="","",HLOOKUP($C$2,'APVMA DSD Library'!$A$1:$G$80,A63+1,FALSE))</f>
        <v>0.74818824243672233</v>
      </c>
      <c r="G63" s="1">
        <f>IF(B63="","",HLOOKUP($C$3,'APVMA DSD Library'!$A$1:$G$80,A63+1,FALSE))</f>
        <v>0.56836952105446548</v>
      </c>
      <c r="H63" s="2" t="e">
        <f t="shared" si="11"/>
        <v>#VALUE!</v>
      </c>
      <c r="I63" s="2" t="e">
        <f t="shared" si="12"/>
        <v>#VALUE!</v>
      </c>
      <c r="J63" s="2" t="e">
        <f t="shared" si="13"/>
        <v>#VALUE!</v>
      </c>
      <c r="K63" s="2">
        <f t="shared" si="14"/>
        <v>-0.29010067165731951</v>
      </c>
      <c r="L63" s="2">
        <f t="shared" si="15"/>
        <v>-0.56498350655007845</v>
      </c>
      <c r="M63" s="2"/>
      <c r="N63" s="2" t="e">
        <f t="shared" si="16"/>
        <v>#VALUE!</v>
      </c>
      <c r="O63" s="2" t="e">
        <f t="shared" si="17"/>
        <v>#VALUE!</v>
      </c>
      <c r="P63" s="2"/>
      <c r="Q63" s="2" t="e">
        <f t="shared" si="18"/>
        <v>#VALUE!</v>
      </c>
      <c r="R63" s="2" t="e">
        <f t="shared" si="19"/>
        <v>#VALUE!</v>
      </c>
      <c r="S63" s="2" t="e">
        <f t="shared" si="9"/>
        <v>#VALUE!</v>
      </c>
      <c r="T63" s="2"/>
      <c r="U63" s="2" t="e">
        <f t="shared" si="10"/>
        <v>#VALUE!</v>
      </c>
    </row>
    <row r="64" spans="1:21" x14ac:dyDescent="0.25">
      <c r="A64" s="6">
        <v>58</v>
      </c>
      <c r="B64" s="2">
        <v>558</v>
      </c>
      <c r="C64" s="2" t="str">
        <f>IF(ISNUMBER(Convert!R64),Convert!R64,"")</f>
        <v/>
      </c>
      <c r="D64" s="2" t="str">
        <f>IF(ISNUMBER(Convert!S64),Convert!S64,"")</f>
        <v/>
      </c>
      <c r="E64" s="2" t="str">
        <f>IF(ISNUMBER(Convert!T64),Convert!T64,"")</f>
        <v/>
      </c>
      <c r="F64" s="1">
        <f>IF(B64="","",HLOOKUP($C$2,'APVMA DSD Library'!$A$1:$G$80,A64+1,FALSE))</f>
        <v>0.81140123635889849</v>
      </c>
      <c r="G64" s="1">
        <f>IF(B64="","",HLOOKUP($C$3,'APVMA DSD Library'!$A$1:$G$80,A64+1,FALSE))</f>
        <v>0.63985309838288951</v>
      </c>
      <c r="H64" s="2" t="e">
        <f t="shared" si="11"/>
        <v>#VALUE!</v>
      </c>
      <c r="I64" s="2" t="e">
        <f t="shared" si="12"/>
        <v>#VALUE!</v>
      </c>
      <c r="J64" s="2" t="e">
        <f t="shared" si="13"/>
        <v>#VALUE!</v>
      </c>
      <c r="K64" s="2">
        <f t="shared" si="14"/>
        <v>-0.20899260447555731</v>
      </c>
      <c r="L64" s="2">
        <f t="shared" si="15"/>
        <v>-0.44651666275206375</v>
      </c>
      <c r="M64" s="2"/>
      <c r="N64" s="2" t="e">
        <f t="shared" si="16"/>
        <v>#VALUE!</v>
      </c>
      <c r="O64" s="2" t="e">
        <f t="shared" si="17"/>
        <v>#VALUE!</v>
      </c>
      <c r="P64" s="2"/>
      <c r="Q64" s="2" t="e">
        <f t="shared" si="18"/>
        <v>#VALUE!</v>
      </c>
      <c r="R64" s="2" t="e">
        <f t="shared" si="19"/>
        <v>#VALUE!</v>
      </c>
      <c r="S64" s="2" t="e">
        <f t="shared" si="9"/>
        <v>#VALUE!</v>
      </c>
      <c r="T64" s="2"/>
      <c r="U64" s="2" t="e">
        <f t="shared" si="10"/>
        <v>#VALUE!</v>
      </c>
    </row>
    <row r="65" spans="1:21" x14ac:dyDescent="0.25">
      <c r="A65" s="6">
        <v>59</v>
      </c>
      <c r="B65" s="2">
        <v>609</v>
      </c>
      <c r="C65" s="2" t="str">
        <f>IF(ISNUMBER(Convert!R65),Convert!R65,"")</f>
        <v/>
      </c>
      <c r="D65" s="2" t="str">
        <f>IF(ISNUMBER(Convert!S65),Convert!S65,"")</f>
        <v/>
      </c>
      <c r="E65" s="2" t="str">
        <f>IF(ISNUMBER(Convert!T65),Convert!T65,"")</f>
        <v/>
      </c>
      <c r="F65" s="1">
        <f>IF(B65="","",HLOOKUP($C$2,'APVMA DSD Library'!$A$1:$G$80,A65+1,FALSE))</f>
        <v>0.86789409858841959</v>
      </c>
      <c r="G65" s="1">
        <f>IF(B65="","",HLOOKUP($C$3,'APVMA DSD Library'!$A$1:$G$80,A65+1,FALSE))</f>
        <v>0.71215622836045989</v>
      </c>
      <c r="H65" s="2" t="e">
        <f t="shared" si="11"/>
        <v>#VALUE!</v>
      </c>
      <c r="I65" s="2" t="e">
        <f t="shared" si="12"/>
        <v>#VALUE!</v>
      </c>
      <c r="J65" s="2" t="e">
        <f t="shared" si="13"/>
        <v>#VALUE!</v>
      </c>
      <c r="K65" s="2">
        <f t="shared" si="14"/>
        <v>-0.14168557799969259</v>
      </c>
      <c r="L65" s="2">
        <f t="shared" si="15"/>
        <v>-0.33945796978503706</v>
      </c>
      <c r="M65" s="2"/>
      <c r="N65" s="2" t="e">
        <f t="shared" si="16"/>
        <v>#VALUE!</v>
      </c>
      <c r="O65" s="2" t="e">
        <f t="shared" si="17"/>
        <v>#VALUE!</v>
      </c>
      <c r="P65" s="2"/>
      <c r="Q65" s="2" t="e">
        <f t="shared" si="18"/>
        <v>#VALUE!</v>
      </c>
      <c r="R65" s="2" t="e">
        <f t="shared" si="19"/>
        <v>#VALUE!</v>
      </c>
      <c r="S65" s="2" t="e">
        <f t="shared" si="9"/>
        <v>#VALUE!</v>
      </c>
      <c r="T65" s="2"/>
      <c r="U65" s="2" t="e">
        <f t="shared" si="10"/>
        <v>#VALUE!</v>
      </c>
    </row>
    <row r="66" spans="1:21" x14ac:dyDescent="0.25">
      <c r="A66" s="6">
        <v>60</v>
      </c>
      <c r="B66" s="2">
        <v>664</v>
      </c>
      <c r="C66" s="2" t="str">
        <f>IF(ISNUMBER(Convert!R66),Convert!R66,"")</f>
        <v/>
      </c>
      <c r="D66" s="2" t="str">
        <f>IF(ISNUMBER(Convert!S66),Convert!S66,"")</f>
        <v/>
      </c>
      <c r="E66" s="2" t="str">
        <f>IF(ISNUMBER(Convert!T66),Convert!T66,"")</f>
        <v/>
      </c>
      <c r="F66" s="1">
        <f>IF(B66="","",HLOOKUP($C$2,'APVMA DSD Library'!$A$1:$G$80,A66+1,FALSE))</f>
        <v>0.91377110355533764</v>
      </c>
      <c r="G66" s="1">
        <f>IF(B66="","",HLOOKUP($C$3,'APVMA DSD Library'!$A$1:$G$80,A66+1,FALSE))</f>
        <v>0.78023139112235562</v>
      </c>
      <c r="H66" s="2" t="e">
        <f t="shared" si="11"/>
        <v>#VALUE!</v>
      </c>
      <c r="I66" s="2" t="e">
        <f t="shared" si="12"/>
        <v>#VALUE!</v>
      </c>
      <c r="J66" s="2" t="e">
        <f t="shared" si="13"/>
        <v>#VALUE!</v>
      </c>
      <c r="K66" s="2">
        <f t="shared" si="14"/>
        <v>-9.0175172638649673E-2</v>
      </c>
      <c r="L66" s="2">
        <f t="shared" si="15"/>
        <v>-0.24816474800690702</v>
      </c>
      <c r="M66" s="2"/>
      <c r="N66" s="2" t="e">
        <f t="shared" si="16"/>
        <v>#VALUE!</v>
      </c>
      <c r="O66" s="2" t="e">
        <f t="shared" si="17"/>
        <v>#VALUE!</v>
      </c>
      <c r="P66" s="2"/>
      <c r="Q66" s="2" t="e">
        <f t="shared" si="18"/>
        <v>#VALUE!</v>
      </c>
      <c r="R66" s="2" t="e">
        <f t="shared" si="19"/>
        <v>#VALUE!</v>
      </c>
      <c r="S66" s="2" t="e">
        <f t="shared" si="9"/>
        <v>#VALUE!</v>
      </c>
      <c r="T66" s="2"/>
      <c r="U66" s="2" t="e">
        <f t="shared" si="10"/>
        <v>#VALUE!</v>
      </c>
    </row>
    <row r="67" spans="1:21" x14ac:dyDescent="0.25">
      <c r="A67" s="6">
        <v>61</v>
      </c>
      <c r="B67" s="2">
        <v>724</v>
      </c>
      <c r="C67" s="2" t="str">
        <f>IF(ISNUMBER(Convert!R67),Convert!R67,"")</f>
        <v/>
      </c>
      <c r="D67" s="2" t="str">
        <f>IF(ISNUMBER(Convert!S67),Convert!S67,"")</f>
        <v/>
      </c>
      <c r="E67" s="2" t="str">
        <f>IF(ISNUMBER(Convert!T67),Convert!T67,"")</f>
        <v/>
      </c>
      <c r="F67" s="1">
        <f>IF(B67="","",HLOOKUP($C$2,'APVMA DSD Library'!$A$1:$G$80,A67+1,FALSE))</f>
        <v>0.94857103033803025</v>
      </c>
      <c r="G67" s="1">
        <f>IF(B67="","",HLOOKUP($C$3,'APVMA DSD Library'!$A$1:$G$80,A67+1,FALSE))</f>
        <v>0.84176635334515915</v>
      </c>
      <c r="H67" s="2" t="e">
        <f t="shared" si="11"/>
        <v>#VALUE!</v>
      </c>
      <c r="I67" s="2" t="e">
        <f t="shared" si="12"/>
        <v>#VALUE!</v>
      </c>
      <c r="J67" s="2" t="e">
        <f t="shared" si="13"/>
        <v>#VALUE!</v>
      </c>
      <c r="K67" s="2">
        <f t="shared" si="14"/>
        <v>-5.2798605391424648E-2</v>
      </c>
      <c r="L67" s="2">
        <f t="shared" si="15"/>
        <v>-0.17225279333619345</v>
      </c>
      <c r="M67" s="2"/>
      <c r="N67" s="2" t="e">
        <f t="shared" si="16"/>
        <v>#VALUE!</v>
      </c>
      <c r="O67" s="2" t="e">
        <f t="shared" si="17"/>
        <v>#VALUE!</v>
      </c>
      <c r="P67" s="2"/>
      <c r="Q67" s="2" t="e">
        <f t="shared" si="18"/>
        <v>#VALUE!</v>
      </c>
      <c r="R67" s="2" t="e">
        <f t="shared" si="19"/>
        <v>#VALUE!</v>
      </c>
      <c r="S67" s="2" t="e">
        <f t="shared" si="9"/>
        <v>#VALUE!</v>
      </c>
      <c r="T67" s="2"/>
      <c r="U67" s="2" t="e">
        <f t="shared" si="10"/>
        <v>#VALUE!</v>
      </c>
    </row>
    <row r="68" spans="1:21" x14ac:dyDescent="0.25">
      <c r="A68" s="6">
        <v>62</v>
      </c>
      <c r="B68" s="2">
        <v>790</v>
      </c>
      <c r="C68" s="2" t="str">
        <f>IF(ISNUMBER(Convert!R68),Convert!R68,"")</f>
        <v/>
      </c>
      <c r="D68" s="2" t="str">
        <f>IF(ISNUMBER(Convert!S68),Convert!S68,"")</f>
        <v/>
      </c>
      <c r="E68" s="2" t="str">
        <f>IF(ISNUMBER(Convert!T68),Convert!T68,"")</f>
        <v/>
      </c>
      <c r="F68" s="1">
        <f>IF(B68="","",HLOOKUP($C$2,'APVMA DSD Library'!$A$1:$G$80,A68+1,FALSE))</f>
        <v>0.97265341878921663</v>
      </c>
      <c r="G68" s="1">
        <f>IF(B68="","",HLOOKUP($C$3,'APVMA DSD Library'!$A$1:$G$80,A68+1,FALSE))</f>
        <v>0.89429853621945998</v>
      </c>
      <c r="H68" s="2" t="e">
        <f t="shared" si="11"/>
        <v>#VALUE!</v>
      </c>
      <c r="I68" s="2" t="e">
        <f t="shared" si="12"/>
        <v>#VALUE!</v>
      </c>
      <c r="J68" s="2" t="e">
        <f t="shared" si="13"/>
        <v>#VALUE!</v>
      </c>
      <c r="K68" s="2">
        <f t="shared" si="14"/>
        <v>-2.7727458822145647E-2</v>
      </c>
      <c r="L68" s="2">
        <f t="shared" si="15"/>
        <v>-0.11171562642049469</v>
      </c>
      <c r="M68" s="2"/>
      <c r="N68" s="2" t="e">
        <f t="shared" si="16"/>
        <v>#VALUE!</v>
      </c>
      <c r="O68" s="2" t="e">
        <f t="shared" si="17"/>
        <v>#VALUE!</v>
      </c>
      <c r="P68" s="2"/>
      <c r="Q68" s="2" t="e">
        <f t="shared" si="18"/>
        <v>#VALUE!</v>
      </c>
      <c r="R68" s="2" t="e">
        <f t="shared" si="19"/>
        <v>#VALUE!</v>
      </c>
      <c r="S68" s="2" t="e">
        <f t="shared" si="9"/>
        <v>#VALUE!</v>
      </c>
      <c r="T68" s="2"/>
      <c r="U68" s="2" t="e">
        <f t="shared" si="10"/>
        <v>#VALUE!</v>
      </c>
    </row>
    <row r="69" spans="1:21" x14ac:dyDescent="0.25">
      <c r="A69" s="6">
        <v>63</v>
      </c>
      <c r="B69" s="2">
        <v>861</v>
      </c>
      <c r="C69" s="2" t="str">
        <f>IF(ISNUMBER(Convert!R69),Convert!R69,"")</f>
        <v/>
      </c>
      <c r="D69" s="2" t="str">
        <f>IF(ISNUMBER(Convert!S69),Convert!S69,"")</f>
        <v/>
      </c>
      <c r="E69" s="2" t="str">
        <f>IF(ISNUMBER(Convert!T69),Convert!T69,"")</f>
        <v/>
      </c>
      <c r="F69" s="1">
        <f>IF(B69="","",HLOOKUP($C$2,'APVMA DSD Library'!$A$1:$G$80,A69+1,FALSE))</f>
        <v>0.98714248486630762</v>
      </c>
      <c r="G69" s="1">
        <f>IF(B69="","",HLOOKUP($C$3,'APVMA DSD Library'!$A$1:$G$80,A69+1,FALSE))</f>
        <v>0.93488220742312411</v>
      </c>
      <c r="H69" s="2" t="e">
        <f t="shared" si="11"/>
        <v>#VALUE!</v>
      </c>
      <c r="I69" s="2" t="e">
        <f t="shared" si="12"/>
        <v>#VALUE!</v>
      </c>
      <c r="J69" s="2" t="e">
        <f t="shared" si="13"/>
        <v>#VALUE!</v>
      </c>
      <c r="K69" s="2">
        <f t="shared" si="14"/>
        <v>-1.2940888401109308E-2</v>
      </c>
      <c r="L69" s="2">
        <f t="shared" si="15"/>
        <v>-6.7334738995411522E-2</v>
      </c>
      <c r="M69" s="2"/>
      <c r="N69" s="2" t="e">
        <f t="shared" si="16"/>
        <v>#VALUE!</v>
      </c>
      <c r="O69" s="2" t="e">
        <f t="shared" si="17"/>
        <v>#VALUE!</v>
      </c>
      <c r="P69" s="2"/>
      <c r="Q69" s="2" t="e">
        <f t="shared" si="18"/>
        <v>#VALUE!</v>
      </c>
      <c r="R69" s="2" t="e">
        <f t="shared" si="19"/>
        <v>#VALUE!</v>
      </c>
      <c r="S69" s="2" t="e">
        <f t="shared" si="9"/>
        <v>#VALUE!</v>
      </c>
      <c r="T69" s="2"/>
      <c r="U69" s="2" t="e">
        <f t="shared" si="10"/>
        <v>#VALUE!</v>
      </c>
    </row>
    <row r="70" spans="1:21" x14ac:dyDescent="0.25">
      <c r="A70" s="6">
        <v>64</v>
      </c>
      <c r="B70" s="2">
        <v>939</v>
      </c>
      <c r="C70" s="2" t="str">
        <f>IF(ISNUMBER(Convert!R70),Convert!R70,"")</f>
        <v/>
      </c>
      <c r="D70" s="2" t="str">
        <f>IF(ISNUMBER(Convert!S70),Convert!S70,"")</f>
        <v/>
      </c>
      <c r="E70" s="2" t="str">
        <f>IF(ISNUMBER(Convert!T70),Convert!T70,"")</f>
        <v/>
      </c>
      <c r="F70" s="1">
        <f>IF(B70="","",HLOOKUP($C$2,'APVMA DSD Library'!$A$1:$G$80,A70+1,FALSE))</f>
        <v>0.99487903709233672</v>
      </c>
      <c r="G70" s="1">
        <f>IF(B70="","",HLOOKUP($C$3,'APVMA DSD Library'!$A$1:$G$80,A70+1,FALSE))</f>
        <v>0.96404102186161977</v>
      </c>
      <c r="H70" s="2" t="e">
        <f t="shared" si="11"/>
        <v>#VALUE!</v>
      </c>
      <c r="I70" s="2" t="e">
        <f t="shared" si="12"/>
        <v>#VALUE!</v>
      </c>
      <c r="J70" s="2" t="e">
        <f t="shared" si="13"/>
        <v>#VALUE!</v>
      </c>
      <c r="K70" s="2">
        <f t="shared" si="14"/>
        <v>-5.1341199753389133E-3</v>
      </c>
      <c r="L70" s="2">
        <f t="shared" si="15"/>
        <v>-3.662143147861787E-2</v>
      </c>
      <c r="M70" s="2"/>
      <c r="N70" s="2" t="e">
        <f t="shared" si="16"/>
        <v>#VALUE!</v>
      </c>
      <c r="O70" s="2" t="e">
        <f t="shared" si="17"/>
        <v>#VALUE!</v>
      </c>
      <c r="P70" s="2"/>
      <c r="Q70" s="2" t="e">
        <f t="shared" si="18"/>
        <v>#VALUE!</v>
      </c>
      <c r="R70" s="2" t="e">
        <f t="shared" si="19"/>
        <v>#VALUE!</v>
      </c>
      <c r="S70" s="2" t="e">
        <f t="shared" si="9"/>
        <v>#VALUE!</v>
      </c>
      <c r="T70" s="2"/>
      <c r="U70" s="2" t="e">
        <f t="shared" si="10"/>
        <v>#VALUE!</v>
      </c>
    </row>
    <row r="71" spans="1:21" x14ac:dyDescent="0.25">
      <c r="A71" s="6">
        <v>65</v>
      </c>
      <c r="B71" s="2">
        <v>1024</v>
      </c>
      <c r="C71" s="2" t="str">
        <f>IF(ISNUMBER(Convert!R71),Convert!R71,"")</f>
        <v/>
      </c>
      <c r="D71" s="2" t="str">
        <f>IF(ISNUMBER(Convert!S71),Convert!S71,"")</f>
        <v/>
      </c>
      <c r="E71" s="2" t="str">
        <f>IF(ISNUMBER(Convert!T71),Convert!T71,"")</f>
        <v/>
      </c>
      <c r="F71" s="1">
        <f>IF(B71="","",HLOOKUP($C$2,'APVMA DSD Library'!$A$1:$G$80,A71+1,FALSE))</f>
        <v>0.99831962214011549</v>
      </c>
      <c r="G71" s="1">
        <f>IF(B71="","",HLOOKUP($C$3,'APVMA DSD Library'!$A$1:$G$80,A71+1,FALSE))</f>
        <v>0.98253739387267081</v>
      </c>
      <c r="H71" s="2" t="e">
        <f t="shared" ref="H71:H85" si="20">LN(C71)</f>
        <v>#VALUE!</v>
      </c>
      <c r="I71" s="2" t="e">
        <f t="shared" ref="I71:I85" si="21">LN(D71)</f>
        <v>#VALUE!</v>
      </c>
      <c r="J71" s="2" t="e">
        <f t="shared" ref="J71:J85" si="22">LN(E71)</f>
        <v>#VALUE!</v>
      </c>
      <c r="K71" s="2">
        <f t="shared" ref="K71:K85" si="23">LN(F71)</f>
        <v>-1.6817912783671752E-3</v>
      </c>
      <c r="L71" s="2">
        <f t="shared" ref="L71:L85" si="24">LN(G71)</f>
        <v>-1.7616876041687737E-2</v>
      </c>
      <c r="M71" s="2"/>
      <c r="N71" s="2" t="e">
        <f t="shared" ref="N71:N85" si="25">K71-I71</f>
        <v>#VALUE!</v>
      </c>
      <c r="O71" s="2" t="e">
        <f t="shared" ref="O71:O85" si="26">L71-J71</f>
        <v>#VALUE!</v>
      </c>
      <c r="P71" s="2"/>
      <c r="Q71" s="2" t="e">
        <f t="shared" ref="Q71:Q85" si="27">H71+N71</f>
        <v>#VALUE!</v>
      </c>
      <c r="R71" s="2" t="e">
        <f t="shared" ref="R71:R85" si="28">H71+O71</f>
        <v>#VALUE!</v>
      </c>
      <c r="S71" s="2" t="e">
        <f t="shared" si="9"/>
        <v>#VALUE!</v>
      </c>
      <c r="T71" s="2"/>
      <c r="U71" s="2" t="e">
        <f t="shared" si="10"/>
        <v>#VALUE!</v>
      </c>
    </row>
    <row r="72" spans="1:21" x14ac:dyDescent="0.25">
      <c r="A72" s="6">
        <v>66</v>
      </c>
      <c r="B72" s="2">
        <v>1117</v>
      </c>
      <c r="C72" s="2" t="str">
        <f>IF(ISNUMBER(Convert!R72),Convert!R72,"")</f>
        <v/>
      </c>
      <c r="D72" s="2" t="str">
        <f>IF(ISNUMBER(Convert!S72),Convert!S72,"")</f>
        <v/>
      </c>
      <c r="E72" s="2" t="str">
        <f>IF(ISNUMBER(Convert!T72),Convert!T72,"")</f>
        <v/>
      </c>
      <c r="F72" s="1">
        <f>IF(B72="","",HLOOKUP($C$2,'APVMA DSD Library'!$A$1:$G$80,A72+1,FALSE))</f>
        <v>0.99956630492377241</v>
      </c>
      <c r="G72" s="1">
        <f>IF(B72="","",HLOOKUP($C$3,'APVMA DSD Library'!$A$1:$G$80,A72+1,FALSE))</f>
        <v>0.99277325780015124</v>
      </c>
      <c r="H72" s="2" t="e">
        <f t="shared" si="20"/>
        <v>#VALUE!</v>
      </c>
      <c r="I72" s="2" t="e">
        <f t="shared" si="21"/>
        <v>#VALUE!</v>
      </c>
      <c r="J72" s="2" t="e">
        <f t="shared" si="22"/>
        <v>#VALUE!</v>
      </c>
      <c r="K72" s="2">
        <f t="shared" si="23"/>
        <v>-4.3378914913745197E-4</v>
      </c>
      <c r="L72" s="2">
        <f t="shared" si="24"/>
        <v>-7.2529815945811026E-3</v>
      </c>
      <c r="M72" s="2"/>
      <c r="N72" s="2" t="e">
        <f t="shared" si="25"/>
        <v>#VALUE!</v>
      </c>
      <c r="O72" s="2" t="e">
        <f t="shared" si="26"/>
        <v>#VALUE!</v>
      </c>
      <c r="P72" s="2"/>
      <c r="Q72" s="2" t="e">
        <f t="shared" si="27"/>
        <v>#VALUE!</v>
      </c>
      <c r="R72" s="2" t="e">
        <f t="shared" si="28"/>
        <v>#VALUE!</v>
      </c>
      <c r="S72" s="2" t="e">
        <f t="shared" ref="S72:S85" si="29">AVERAGE(Q72:R72)</f>
        <v>#VALUE!</v>
      </c>
      <c r="T72" s="2"/>
      <c r="U72" s="2" t="e">
        <f t="shared" ref="U72:U85" si="30">EXP(S72)</f>
        <v>#VALUE!</v>
      </c>
    </row>
    <row r="73" spans="1:21" x14ac:dyDescent="0.25">
      <c r="A73" s="6">
        <v>67</v>
      </c>
      <c r="B73" s="2">
        <v>1218</v>
      </c>
      <c r="C73" s="2" t="str">
        <f>IF(ISNUMBER(Convert!R73),Convert!R73,"")</f>
        <v/>
      </c>
      <c r="D73" s="2" t="str">
        <f>IF(ISNUMBER(Convert!S73),Convert!S73,"")</f>
        <v/>
      </c>
      <c r="E73" s="2" t="str">
        <f>IF(ISNUMBER(Convert!T73),Convert!T73,"")</f>
        <v/>
      </c>
      <c r="F73" s="1">
        <f>IF(B73="","",HLOOKUP($C$2,'APVMA DSD Library'!$A$1:$G$80,A73+1,FALSE))</f>
        <v>0.99991536339722442</v>
      </c>
      <c r="G73" s="1">
        <f>IF(B73="","",HLOOKUP($C$3,'APVMA DSD Library'!$A$1:$G$80,A73+1,FALSE))</f>
        <v>0.99752016046656222</v>
      </c>
      <c r="H73" s="2" t="e">
        <f t="shared" si="20"/>
        <v>#VALUE!</v>
      </c>
      <c r="I73" s="2" t="e">
        <f t="shared" si="21"/>
        <v>#VALUE!</v>
      </c>
      <c r="J73" s="2" t="e">
        <f t="shared" si="22"/>
        <v>#VALUE!</v>
      </c>
      <c r="K73" s="2">
        <f t="shared" si="23"/>
        <v>-8.4640184654950011E-5</v>
      </c>
      <c r="L73" s="2">
        <f t="shared" si="24"/>
        <v>-2.4829194283105781E-3</v>
      </c>
      <c r="M73" s="2"/>
      <c r="N73" s="2" t="e">
        <f t="shared" si="25"/>
        <v>#VALUE!</v>
      </c>
      <c r="O73" s="2" t="e">
        <f t="shared" si="26"/>
        <v>#VALUE!</v>
      </c>
      <c r="P73" s="2"/>
      <c r="Q73" s="2" t="e">
        <f t="shared" si="27"/>
        <v>#VALUE!</v>
      </c>
      <c r="R73" s="2" t="e">
        <f t="shared" si="28"/>
        <v>#VALUE!</v>
      </c>
      <c r="S73" s="2" t="e">
        <f t="shared" si="29"/>
        <v>#VALUE!</v>
      </c>
      <c r="T73" s="2"/>
      <c r="U73" s="2" t="e">
        <f t="shared" si="30"/>
        <v>#VALUE!</v>
      </c>
    </row>
    <row r="74" spans="1:21" x14ac:dyDescent="0.25">
      <c r="A74" s="6">
        <v>68</v>
      </c>
      <c r="B74" s="2">
        <v>1328</v>
      </c>
      <c r="C74" s="2" t="str">
        <f>IF(ISNUMBER(Convert!R74),Convert!R74,"")</f>
        <v/>
      </c>
      <c r="D74" s="2" t="str">
        <f>IF(ISNUMBER(Convert!S74),Convert!S74,"")</f>
        <v/>
      </c>
      <c r="E74" s="2" t="str">
        <f>IF(ISNUMBER(Convert!T74),Convert!T74,"")</f>
        <v/>
      </c>
      <c r="F74" s="1">
        <f>IF(B74="","",HLOOKUP($C$2,'APVMA DSD Library'!$A$1:$G$80,A74+1,FALSE))</f>
        <v>0.99998827065518381</v>
      </c>
      <c r="G74" s="1">
        <f>IF(B74="","",HLOOKUP($C$3,'APVMA DSD Library'!$A$1:$G$80,A74+1,FALSE))</f>
        <v>0.99932416433012172</v>
      </c>
      <c r="H74" s="2" t="e">
        <f t="shared" si="20"/>
        <v>#VALUE!</v>
      </c>
      <c r="I74" s="2" t="e">
        <f t="shared" si="21"/>
        <v>#VALUE!</v>
      </c>
      <c r="J74" s="2" t="e">
        <f t="shared" si="22"/>
        <v>#VALUE!</v>
      </c>
      <c r="K74" s="2">
        <f t="shared" si="23"/>
        <v>-1.1729413605494289E-5</v>
      </c>
      <c r="L74" s="2">
        <f t="shared" si="24"/>
        <v>-6.7606414975365033E-4</v>
      </c>
      <c r="M74" s="2"/>
      <c r="N74" s="2" t="e">
        <f t="shared" si="25"/>
        <v>#VALUE!</v>
      </c>
      <c r="O74" s="2" t="e">
        <f t="shared" si="26"/>
        <v>#VALUE!</v>
      </c>
      <c r="P74" s="2"/>
      <c r="Q74" s="2" t="e">
        <f t="shared" si="27"/>
        <v>#VALUE!</v>
      </c>
      <c r="R74" s="2" t="e">
        <f t="shared" si="28"/>
        <v>#VALUE!</v>
      </c>
      <c r="S74" s="2" t="e">
        <f t="shared" si="29"/>
        <v>#VALUE!</v>
      </c>
      <c r="T74" s="2"/>
      <c r="U74" s="2" t="e">
        <f t="shared" si="30"/>
        <v>#VALUE!</v>
      </c>
    </row>
    <row r="75" spans="1:21" x14ac:dyDescent="0.25">
      <c r="A75" s="6">
        <v>69</v>
      </c>
      <c r="B75" s="2">
        <v>1448</v>
      </c>
      <c r="C75" s="2" t="str">
        <f>IF(ISNUMBER(Convert!R75),Convert!R75,"")</f>
        <v/>
      </c>
      <c r="D75" s="2" t="str">
        <f>IF(ISNUMBER(Convert!S75),Convert!S75,"")</f>
        <v/>
      </c>
      <c r="E75" s="2" t="str">
        <f>IF(ISNUMBER(Convert!T75),Convert!T75,"")</f>
        <v/>
      </c>
      <c r="F75" s="1">
        <f>IF(B75="","",HLOOKUP($C$2,'APVMA DSD Library'!$A$1:$G$80,A75+1,FALSE))</f>
        <v>0.99999892970579007</v>
      </c>
      <c r="G75" s="1">
        <f>IF(B75="","",HLOOKUP($C$3,'APVMA DSD Library'!$A$1:$G$80,A75+1,FALSE))</f>
        <v>0.99986115613822191</v>
      </c>
      <c r="H75" s="2" t="e">
        <f t="shared" si="20"/>
        <v>#VALUE!</v>
      </c>
      <c r="I75" s="2" t="e">
        <f t="shared" si="21"/>
        <v>#VALUE!</v>
      </c>
      <c r="J75" s="2" t="e">
        <f t="shared" si="22"/>
        <v>#VALUE!</v>
      </c>
      <c r="K75" s="2">
        <f t="shared" si="23"/>
        <v>-1.0702947826913602E-6</v>
      </c>
      <c r="L75" s="2">
        <f t="shared" si="24"/>
        <v>-1.3885350147935555E-4</v>
      </c>
      <c r="M75" s="2"/>
      <c r="N75" s="2" t="e">
        <f t="shared" si="25"/>
        <v>#VALUE!</v>
      </c>
      <c r="O75" s="2" t="e">
        <f t="shared" si="26"/>
        <v>#VALUE!</v>
      </c>
      <c r="P75" s="2"/>
      <c r="Q75" s="2" t="e">
        <f t="shared" si="27"/>
        <v>#VALUE!</v>
      </c>
      <c r="R75" s="2" t="e">
        <f t="shared" si="28"/>
        <v>#VALUE!</v>
      </c>
      <c r="S75" s="2" t="e">
        <f t="shared" si="29"/>
        <v>#VALUE!</v>
      </c>
      <c r="T75" s="2"/>
      <c r="U75" s="2" t="e">
        <f t="shared" si="30"/>
        <v>#VALUE!</v>
      </c>
    </row>
    <row r="76" spans="1:21" x14ac:dyDescent="0.25">
      <c r="A76" s="6">
        <v>70</v>
      </c>
      <c r="B76" s="2">
        <v>1579</v>
      </c>
      <c r="C76" s="2" t="str">
        <f>IF(ISNUMBER(Convert!R76),Convert!R76,"")</f>
        <v/>
      </c>
      <c r="D76" s="2" t="str">
        <f>IF(ISNUMBER(Convert!S76),Convert!S76,"")</f>
        <v/>
      </c>
      <c r="E76" s="2" t="str">
        <f>IF(ISNUMBER(Convert!T76),Convert!T76,"")</f>
        <v/>
      </c>
      <c r="F76" s="1">
        <f>IF(B76="","",HLOOKUP($C$2,'APVMA DSD Library'!$A$1:$G$80,A76+1,FALSE))</f>
        <v>0.99999994126678216</v>
      </c>
      <c r="G76" s="1">
        <f>IF(B76="","",HLOOKUP($C$3,'APVMA DSD Library'!$A$1:$G$80,A76+1,FALSE))</f>
        <v>0.99997980978216738</v>
      </c>
      <c r="H76" s="2" t="e">
        <f t="shared" si="20"/>
        <v>#VALUE!</v>
      </c>
      <c r="I76" s="2" t="e">
        <f t="shared" si="21"/>
        <v>#VALUE!</v>
      </c>
      <c r="J76" s="2" t="e">
        <f t="shared" si="22"/>
        <v>#VALUE!</v>
      </c>
      <c r="K76" s="2">
        <f t="shared" si="23"/>
        <v>-5.8733219569570763E-8</v>
      </c>
      <c r="L76" s="2">
        <f t="shared" si="24"/>
        <v>-2.0190421657807904E-5</v>
      </c>
      <c r="M76" s="2"/>
      <c r="N76" s="2" t="e">
        <f t="shared" si="25"/>
        <v>#VALUE!</v>
      </c>
      <c r="O76" s="2" t="e">
        <f t="shared" si="26"/>
        <v>#VALUE!</v>
      </c>
      <c r="P76" s="2"/>
      <c r="Q76" s="2" t="e">
        <f t="shared" si="27"/>
        <v>#VALUE!</v>
      </c>
      <c r="R76" s="2" t="e">
        <f t="shared" si="28"/>
        <v>#VALUE!</v>
      </c>
      <c r="S76" s="2" t="e">
        <f t="shared" si="29"/>
        <v>#VALUE!</v>
      </c>
      <c r="T76" s="2"/>
      <c r="U76" s="2" t="e">
        <f t="shared" si="30"/>
        <v>#VALUE!</v>
      </c>
    </row>
    <row r="77" spans="1:21" x14ac:dyDescent="0.25">
      <c r="A77" s="6">
        <v>71</v>
      </c>
      <c r="B77" s="2">
        <v>1722</v>
      </c>
      <c r="C77" s="2" t="str">
        <f>IF(ISNUMBER(Convert!R77),Convert!R77,"")</f>
        <v/>
      </c>
      <c r="D77" s="2" t="str">
        <f>IF(ISNUMBER(Convert!S77),Convert!S77,"")</f>
        <v/>
      </c>
      <c r="E77" s="2" t="str">
        <f>IF(ISNUMBER(Convert!T77),Convert!T77,"")</f>
        <v/>
      </c>
      <c r="F77" s="1">
        <f>IF(B77="","",HLOOKUP($C$2,'APVMA DSD Library'!$A$1:$G$80,A77+1,FALSE))</f>
        <v>0.99999999826049812</v>
      </c>
      <c r="G77" s="1">
        <f>IF(B77="","",HLOOKUP($C$3,'APVMA DSD Library'!$A$1:$G$80,A77+1,FALSE))</f>
        <v>0.99999807311087663</v>
      </c>
      <c r="H77" s="2" t="e">
        <f t="shared" si="20"/>
        <v>#VALUE!</v>
      </c>
      <c r="I77" s="2" t="e">
        <f t="shared" si="21"/>
        <v>#VALUE!</v>
      </c>
      <c r="J77" s="2" t="e">
        <f t="shared" si="22"/>
        <v>#VALUE!</v>
      </c>
      <c r="K77" s="2">
        <f t="shared" si="23"/>
        <v>-1.7395018773877272E-9</v>
      </c>
      <c r="L77" s="2">
        <f t="shared" si="24"/>
        <v>-1.9268909798246985E-6</v>
      </c>
      <c r="M77" s="2"/>
      <c r="N77" s="2" t="e">
        <f t="shared" si="25"/>
        <v>#VALUE!</v>
      </c>
      <c r="O77" s="2" t="e">
        <f t="shared" si="26"/>
        <v>#VALUE!</v>
      </c>
      <c r="P77" s="2"/>
      <c r="Q77" s="2" t="e">
        <f t="shared" si="27"/>
        <v>#VALUE!</v>
      </c>
      <c r="R77" s="2" t="e">
        <f t="shared" si="28"/>
        <v>#VALUE!</v>
      </c>
      <c r="S77" s="2" t="e">
        <f t="shared" si="29"/>
        <v>#VALUE!</v>
      </c>
      <c r="T77" s="2"/>
      <c r="U77" s="2" t="e">
        <f t="shared" si="30"/>
        <v>#VALUE!</v>
      </c>
    </row>
    <row r="78" spans="1:21" x14ac:dyDescent="0.25">
      <c r="A78" s="6">
        <v>72</v>
      </c>
      <c r="B78" s="2">
        <v>1878</v>
      </c>
      <c r="C78" s="2" t="str">
        <f>IF(ISNUMBER(Convert!R78),Convert!R78,"")</f>
        <v/>
      </c>
      <c r="D78" s="2" t="str">
        <f>IF(ISNUMBER(Convert!S78),Convert!S78,"")</f>
        <v/>
      </c>
      <c r="E78" s="2" t="str">
        <f>IF(ISNUMBER(Convert!T78),Convert!T78,"")</f>
        <v/>
      </c>
      <c r="F78" s="1">
        <f>IF(B78="","",HLOOKUP($C$2,'APVMA DSD Library'!$A$1:$G$80,A78+1,FALSE))</f>
        <v>0.99999999997555022</v>
      </c>
      <c r="G78" s="1">
        <f>IF(B78="","",HLOOKUP($C$3,'APVMA DSD Library'!$A$1:$G$80,A78+1,FALSE))</f>
        <v>0.99999988973702991</v>
      </c>
      <c r="H78" s="2" t="e">
        <f t="shared" si="20"/>
        <v>#VALUE!</v>
      </c>
      <c r="I78" s="2" t="e">
        <f t="shared" si="21"/>
        <v>#VALUE!</v>
      </c>
      <c r="J78" s="2" t="e">
        <f t="shared" si="22"/>
        <v>#VALUE!</v>
      </c>
      <c r="K78" s="2">
        <f t="shared" si="23"/>
        <v>-2.4449775537803944E-11</v>
      </c>
      <c r="L78" s="2">
        <f t="shared" si="24"/>
        <v>-1.1026297616672171E-7</v>
      </c>
      <c r="M78" s="2"/>
      <c r="N78" s="2" t="e">
        <f t="shared" si="25"/>
        <v>#VALUE!</v>
      </c>
      <c r="O78" s="2" t="e">
        <f t="shared" si="26"/>
        <v>#VALUE!</v>
      </c>
      <c r="P78" s="2"/>
      <c r="Q78" s="2" t="e">
        <f t="shared" si="27"/>
        <v>#VALUE!</v>
      </c>
      <c r="R78" s="2" t="e">
        <f t="shared" si="28"/>
        <v>#VALUE!</v>
      </c>
      <c r="S78" s="2" t="e">
        <f t="shared" si="29"/>
        <v>#VALUE!</v>
      </c>
      <c r="T78" s="2"/>
      <c r="U78" s="2" t="e">
        <f t="shared" si="30"/>
        <v>#VALUE!</v>
      </c>
    </row>
    <row r="79" spans="1:21" x14ac:dyDescent="0.25">
      <c r="A79" s="6">
        <v>73</v>
      </c>
      <c r="B79" s="2">
        <v>2048</v>
      </c>
      <c r="C79" s="2" t="str">
        <f>IF(ISNUMBER(Convert!R79),Convert!R79,"")</f>
        <v/>
      </c>
      <c r="D79" s="2" t="str">
        <f>IF(ISNUMBER(Convert!S79),Convert!S79,"")</f>
        <v/>
      </c>
      <c r="E79" s="2" t="str">
        <f>IF(ISNUMBER(Convert!T79),Convert!T79,"")</f>
        <v/>
      </c>
      <c r="F79" s="1">
        <f>IF(B79="","",HLOOKUP($C$2,'APVMA DSD Library'!$A$1:$G$80,A79+1,FALSE))</f>
        <v>0.99999999999985989</v>
      </c>
      <c r="G79" s="1">
        <f>IF(B79="","",HLOOKUP($C$3,'APVMA DSD Library'!$A$1:$G$80,A79+1,FALSE))</f>
        <v>0.99999999660256778</v>
      </c>
      <c r="H79" s="2" t="e">
        <f t="shared" si="20"/>
        <v>#VALUE!</v>
      </c>
      <c r="I79" s="2" t="e">
        <f t="shared" si="21"/>
        <v>#VALUE!</v>
      </c>
      <c r="J79" s="2" t="e">
        <f t="shared" si="22"/>
        <v>#VALUE!</v>
      </c>
      <c r="K79" s="2">
        <f t="shared" si="23"/>
        <v>-1.4011014570770458E-13</v>
      </c>
      <c r="L79" s="2">
        <f t="shared" si="24"/>
        <v>-3.397432230210274E-9</v>
      </c>
      <c r="M79" s="2"/>
      <c r="N79" s="2" t="e">
        <f t="shared" si="25"/>
        <v>#VALUE!</v>
      </c>
      <c r="O79" s="2" t="e">
        <f t="shared" si="26"/>
        <v>#VALUE!</v>
      </c>
      <c r="P79" s="2"/>
      <c r="Q79" s="2" t="e">
        <f t="shared" si="27"/>
        <v>#VALUE!</v>
      </c>
      <c r="R79" s="2" t="e">
        <f t="shared" si="28"/>
        <v>#VALUE!</v>
      </c>
      <c r="S79" s="2" t="e">
        <f t="shared" si="29"/>
        <v>#VALUE!</v>
      </c>
      <c r="T79" s="2"/>
      <c r="U79" s="2" t="e">
        <f t="shared" si="30"/>
        <v>#VALUE!</v>
      </c>
    </row>
    <row r="80" spans="1:21" x14ac:dyDescent="0.25">
      <c r="A80" s="6">
        <v>74</v>
      </c>
      <c r="B80" s="2">
        <v>2233</v>
      </c>
      <c r="C80" s="2" t="str">
        <f>IF(ISNUMBER(Convert!R80),Convert!R80,"")</f>
        <v/>
      </c>
      <c r="D80" s="2" t="str">
        <f>IF(ISNUMBER(Convert!S80),Convert!S80,"")</f>
        <v/>
      </c>
      <c r="E80" s="2" t="str">
        <f>IF(ISNUMBER(Convert!T80),Convert!T80,"")</f>
        <v/>
      </c>
      <c r="F80" s="1">
        <f>IF(B80="","",HLOOKUP($C$2,'APVMA DSD Library'!$A$1:$G$80,A80+1,FALSE))</f>
        <v>0.99999999999999978</v>
      </c>
      <c r="G80" s="1">
        <f>IF(B80="","",HLOOKUP($C$3,'APVMA DSD Library'!$A$1:$G$80,A80+1,FALSE))</f>
        <v>0.99999999995037836</v>
      </c>
      <c r="H80" s="2" t="e">
        <f t="shared" si="20"/>
        <v>#VALUE!</v>
      </c>
      <c r="I80" s="2" t="e">
        <f t="shared" si="21"/>
        <v>#VALUE!</v>
      </c>
      <c r="J80" s="2" t="e">
        <f t="shared" si="22"/>
        <v>#VALUE!</v>
      </c>
      <c r="K80" s="2">
        <f t="shared" si="23"/>
        <v>-2.2204460492503131E-16</v>
      </c>
      <c r="L80" s="2">
        <f t="shared" si="24"/>
        <v>-4.9621640131457452E-11</v>
      </c>
      <c r="M80" s="2"/>
      <c r="N80" s="2" t="e">
        <f t="shared" si="25"/>
        <v>#VALUE!</v>
      </c>
      <c r="O80" s="2" t="e">
        <f t="shared" si="26"/>
        <v>#VALUE!</v>
      </c>
      <c r="P80" s="2"/>
      <c r="Q80" s="2" t="e">
        <f t="shared" si="27"/>
        <v>#VALUE!</v>
      </c>
      <c r="R80" s="2" t="e">
        <f t="shared" si="28"/>
        <v>#VALUE!</v>
      </c>
      <c r="S80" s="2" t="e">
        <f t="shared" si="29"/>
        <v>#VALUE!</v>
      </c>
      <c r="T80" s="2"/>
      <c r="U80" s="2" t="e">
        <f t="shared" si="30"/>
        <v>#VALUE!</v>
      </c>
    </row>
    <row r="81" spans="1:21" x14ac:dyDescent="0.25">
      <c r="A81" s="6">
        <v>75</v>
      </c>
      <c r="B81" s="2">
        <v>2435</v>
      </c>
      <c r="C81" s="2" t="str">
        <f>IF(ISNUMBER(Convert!R81),Convert!R81,"")</f>
        <v/>
      </c>
      <c r="D81" s="2" t="str">
        <f>IF(ISNUMBER(Convert!S81),Convert!S81,"")</f>
        <v/>
      </c>
      <c r="E81" s="2" t="str">
        <f>IF(ISNUMBER(Convert!T81),Convert!T81,"")</f>
        <v/>
      </c>
      <c r="F81" s="1">
        <f>IF(B81="","",HLOOKUP($C$2,'APVMA DSD Library'!$A$1:$G$80,A81+1,FALSE))</f>
        <v>1</v>
      </c>
      <c r="G81" s="1">
        <f>IF(B81="","",HLOOKUP($C$3,'APVMA DSD Library'!$A$1:$G$80,A81+1,FALSE))</f>
        <v>0.99999999999971223</v>
      </c>
      <c r="H81" s="2" t="e">
        <f t="shared" si="20"/>
        <v>#VALUE!</v>
      </c>
      <c r="I81" s="2" t="e">
        <f t="shared" si="21"/>
        <v>#VALUE!</v>
      </c>
      <c r="J81" s="2" t="e">
        <f t="shared" si="22"/>
        <v>#VALUE!</v>
      </c>
      <c r="K81" s="2">
        <f t="shared" si="23"/>
        <v>0</v>
      </c>
      <c r="L81" s="2">
        <f t="shared" si="24"/>
        <v>-2.8776980798288197E-13</v>
      </c>
      <c r="M81" s="2"/>
      <c r="N81" s="2" t="e">
        <f t="shared" si="25"/>
        <v>#VALUE!</v>
      </c>
      <c r="O81" s="2" t="e">
        <f t="shared" si="26"/>
        <v>#VALUE!</v>
      </c>
      <c r="P81" s="2"/>
      <c r="Q81" s="2" t="e">
        <f t="shared" si="27"/>
        <v>#VALUE!</v>
      </c>
      <c r="R81" s="2" t="e">
        <f t="shared" si="28"/>
        <v>#VALUE!</v>
      </c>
      <c r="S81" s="2" t="e">
        <f t="shared" si="29"/>
        <v>#VALUE!</v>
      </c>
      <c r="T81" s="2"/>
      <c r="U81" s="2" t="e">
        <f t="shared" si="30"/>
        <v>#VALUE!</v>
      </c>
    </row>
    <row r="82" spans="1:21" x14ac:dyDescent="0.25">
      <c r="A82" s="6">
        <v>76</v>
      </c>
      <c r="B82" s="2">
        <v>2656</v>
      </c>
      <c r="C82" s="2" t="str">
        <f>IF(ISNUMBER(Convert!R82),Convert!R82,"")</f>
        <v/>
      </c>
      <c r="D82" s="2" t="str">
        <f>IF(ISNUMBER(Convert!S82),Convert!S82,"")</f>
        <v/>
      </c>
      <c r="E82" s="2" t="str">
        <f>IF(ISNUMBER(Convert!T82),Convert!T82,"")</f>
        <v/>
      </c>
      <c r="F82" s="1">
        <f>IF(B82="","",HLOOKUP($C$2,'APVMA DSD Library'!$A$1:$G$80,A82+1,FALSE))</f>
        <v>1</v>
      </c>
      <c r="G82" s="1">
        <f>IF(B82="","",HLOOKUP($C$3,'APVMA DSD Library'!$A$1:$G$80,A82+1,FALSE))</f>
        <v>0.99999999999999944</v>
      </c>
      <c r="H82" s="2" t="e">
        <f t="shared" si="20"/>
        <v>#VALUE!</v>
      </c>
      <c r="I82" s="2" t="e">
        <f t="shared" si="21"/>
        <v>#VALUE!</v>
      </c>
      <c r="J82" s="2" t="e">
        <f t="shared" si="22"/>
        <v>#VALUE!</v>
      </c>
      <c r="K82" s="2">
        <f t="shared" si="23"/>
        <v>0</v>
      </c>
      <c r="L82" s="2">
        <f t="shared" si="24"/>
        <v>-5.5511151231257847E-16</v>
      </c>
      <c r="M82" s="2"/>
      <c r="N82" s="2" t="e">
        <f t="shared" si="25"/>
        <v>#VALUE!</v>
      </c>
      <c r="O82" s="2" t="e">
        <f t="shared" si="26"/>
        <v>#VALUE!</v>
      </c>
      <c r="P82" s="2"/>
      <c r="Q82" s="2" t="e">
        <f t="shared" si="27"/>
        <v>#VALUE!</v>
      </c>
      <c r="R82" s="2" t="e">
        <f t="shared" si="28"/>
        <v>#VALUE!</v>
      </c>
      <c r="S82" s="2" t="e">
        <f t="shared" si="29"/>
        <v>#VALUE!</v>
      </c>
      <c r="T82" s="2"/>
      <c r="U82" s="2" t="e">
        <f t="shared" si="30"/>
        <v>#VALUE!</v>
      </c>
    </row>
    <row r="83" spans="1:21" x14ac:dyDescent="0.25">
      <c r="A83" s="6">
        <v>77</v>
      </c>
      <c r="B83" s="2">
        <v>2896</v>
      </c>
      <c r="C83" s="2" t="str">
        <f>IF(ISNUMBER(Convert!R83),Convert!R83,"")</f>
        <v/>
      </c>
      <c r="D83" s="2" t="str">
        <f>IF(ISNUMBER(Convert!S83),Convert!S83,"")</f>
        <v/>
      </c>
      <c r="E83" s="2" t="str">
        <f>IF(ISNUMBER(Convert!T83),Convert!T83,"")</f>
        <v/>
      </c>
      <c r="F83" s="1">
        <f>IF(B83="","",HLOOKUP($C$2,'APVMA DSD Library'!$A$1:$G$80,A83+1,FALSE))</f>
        <v>1</v>
      </c>
      <c r="G83" s="1">
        <f>IF(B83="","",HLOOKUP($C$3,'APVMA DSD Library'!$A$1:$G$80,A83+1,FALSE))</f>
        <v>1</v>
      </c>
      <c r="H83" s="2" t="e">
        <f t="shared" si="20"/>
        <v>#VALUE!</v>
      </c>
      <c r="I83" s="2" t="e">
        <f t="shared" si="21"/>
        <v>#VALUE!</v>
      </c>
      <c r="J83" s="2" t="e">
        <f t="shared" si="22"/>
        <v>#VALUE!</v>
      </c>
      <c r="K83" s="2">
        <f t="shared" si="23"/>
        <v>0</v>
      </c>
      <c r="L83" s="2">
        <f t="shared" si="24"/>
        <v>0</v>
      </c>
      <c r="M83" s="2"/>
      <c r="N83" s="2" t="e">
        <f t="shared" si="25"/>
        <v>#VALUE!</v>
      </c>
      <c r="O83" s="2" t="e">
        <f t="shared" si="26"/>
        <v>#VALUE!</v>
      </c>
      <c r="P83" s="2"/>
      <c r="Q83" s="2" t="e">
        <f t="shared" si="27"/>
        <v>#VALUE!</v>
      </c>
      <c r="R83" s="2" t="e">
        <f t="shared" si="28"/>
        <v>#VALUE!</v>
      </c>
      <c r="S83" s="2" t="e">
        <f t="shared" si="29"/>
        <v>#VALUE!</v>
      </c>
      <c r="T83" s="2"/>
      <c r="U83" s="2" t="e">
        <f t="shared" si="30"/>
        <v>#VALUE!</v>
      </c>
    </row>
    <row r="84" spans="1:21" x14ac:dyDescent="0.25">
      <c r="A84" s="6">
        <v>78</v>
      </c>
      <c r="B84" s="2">
        <v>3158</v>
      </c>
      <c r="C84" s="2" t="str">
        <f>IF(ISNUMBER(Convert!R84),Convert!R84,"")</f>
        <v/>
      </c>
      <c r="D84" s="2" t="str">
        <f>IF(ISNUMBER(Convert!S84),Convert!S84,"")</f>
        <v/>
      </c>
      <c r="E84" s="2" t="str">
        <f>IF(ISNUMBER(Convert!T84),Convert!T84,"")</f>
        <v/>
      </c>
      <c r="F84" s="1">
        <f>IF(B84="","",HLOOKUP($C$2,'APVMA DSD Library'!$A$1:$G$80,A84+1,FALSE))</f>
        <v>1</v>
      </c>
      <c r="G84" s="1">
        <f>IF(B84="","",HLOOKUP($C$3,'APVMA DSD Library'!$A$1:$G$80,A84+1,FALSE))</f>
        <v>1</v>
      </c>
      <c r="H84" s="2" t="e">
        <f t="shared" si="20"/>
        <v>#VALUE!</v>
      </c>
      <c r="I84" s="2" t="e">
        <f t="shared" si="21"/>
        <v>#VALUE!</v>
      </c>
      <c r="J84" s="2" t="e">
        <f t="shared" si="22"/>
        <v>#VALUE!</v>
      </c>
      <c r="K84" s="2">
        <f t="shared" si="23"/>
        <v>0</v>
      </c>
      <c r="L84" s="2">
        <f t="shared" si="24"/>
        <v>0</v>
      </c>
      <c r="M84" s="2"/>
      <c r="N84" s="2" t="e">
        <f t="shared" si="25"/>
        <v>#VALUE!</v>
      </c>
      <c r="O84" s="2" t="e">
        <f t="shared" si="26"/>
        <v>#VALUE!</v>
      </c>
      <c r="P84" s="2"/>
      <c r="Q84" s="2" t="e">
        <f t="shared" si="27"/>
        <v>#VALUE!</v>
      </c>
      <c r="R84" s="2" t="e">
        <f t="shared" si="28"/>
        <v>#VALUE!</v>
      </c>
      <c r="S84" s="2" t="e">
        <f t="shared" si="29"/>
        <v>#VALUE!</v>
      </c>
      <c r="T84" s="2"/>
      <c r="U84" s="2" t="e">
        <f t="shared" si="30"/>
        <v>#VALUE!</v>
      </c>
    </row>
    <row r="85" spans="1:21" x14ac:dyDescent="0.25">
      <c r="A85" s="6">
        <v>79</v>
      </c>
      <c r="B85" s="2">
        <v>3444</v>
      </c>
      <c r="C85" s="2" t="str">
        <f>IF(ISNUMBER(Convert!R85),Convert!R85,"")</f>
        <v/>
      </c>
      <c r="D85" s="2" t="str">
        <f>IF(ISNUMBER(Convert!S85),Convert!S85,"")</f>
        <v/>
      </c>
      <c r="E85" s="2" t="str">
        <f>IF(ISNUMBER(Convert!T85),Convert!T85,"")</f>
        <v/>
      </c>
      <c r="F85" s="1">
        <f>IF(B85="","",HLOOKUP($C$2,'APVMA DSD Library'!$A$1:$G$80,A85+1,FALSE))</f>
        <v>1</v>
      </c>
      <c r="G85" s="1">
        <f>IF(B85="","",HLOOKUP($C$3,'APVMA DSD Library'!$A$1:$G$80,A85+1,FALSE))</f>
        <v>1</v>
      </c>
      <c r="H85" s="2" t="e">
        <f t="shared" si="20"/>
        <v>#VALUE!</v>
      </c>
      <c r="I85" s="2" t="e">
        <f t="shared" si="21"/>
        <v>#VALUE!</v>
      </c>
      <c r="J85" s="2" t="e">
        <f t="shared" si="22"/>
        <v>#VALUE!</v>
      </c>
      <c r="K85" s="2">
        <f t="shared" si="23"/>
        <v>0</v>
      </c>
      <c r="L85" s="2">
        <f t="shared" si="24"/>
        <v>0</v>
      </c>
      <c r="M85" s="2"/>
      <c r="N85" s="2" t="e">
        <f t="shared" si="25"/>
        <v>#VALUE!</v>
      </c>
      <c r="O85" s="2" t="e">
        <f t="shared" si="26"/>
        <v>#VALUE!</v>
      </c>
      <c r="P85" s="2"/>
      <c r="Q85" s="2" t="e">
        <f t="shared" si="27"/>
        <v>#VALUE!</v>
      </c>
      <c r="R85" s="2" t="e">
        <f t="shared" si="28"/>
        <v>#VALUE!</v>
      </c>
      <c r="S85" s="2" t="e">
        <f t="shared" si="29"/>
        <v>#VALUE!</v>
      </c>
      <c r="T85" s="2"/>
      <c r="U85" s="2" t="e">
        <f t="shared" si="30"/>
        <v>#VALUE!</v>
      </c>
    </row>
  </sheetData>
  <sheetProtection algorithmName="SHA-512" hashValue="6h9G3aXeRm07fjXfB2+OYbUXdNGRG4o3LdSvZQTmgaXPp55uylzKRkIzl4YNHtZeTfOgxTLovfo0lZwDzfO2EQ==" saltValue="eTj78dZAz6HnwzykpLGUbg==" spinCount="100000" sheet="1" objects="1" scenarios="1"/>
  <mergeCells count="6">
    <mergeCell ref="Q5:S5"/>
    <mergeCell ref="A1:B1"/>
    <mergeCell ref="C5:G5"/>
    <mergeCell ref="A2:B2"/>
    <mergeCell ref="A3:B3"/>
    <mergeCell ref="H5:K5"/>
  </mergeCells>
  <dataValidations count="2">
    <dataValidation allowBlank="1" showErrorMessage="1" promptTitle="Reference DSDs" prompt="Select the two ASAE S572 Reference DSDs that are closest to the candidate DSD to be normalised. All DSDs must be collected from the same testing equipment under the same protocols (inlcuding droplet size bins)." sqref="C2:C3"/>
    <dataValidation allowBlank="1" showErrorMessage="1" promptTitle="General instructions" prompt="Enter a name for your SDMS candidate here and add data to the green coloured cells as required." sqref="C1"/>
  </dataValidations>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00782AAB515E47F68D0ED650F5E2ABDE" version="1.0.0">
  <systemFields>
    <field name="Objective-Id">
      <value order="0">A652128</value>
    </field>
    <field name="Objective-Title">
      <value order="0">DSD Converter v0.2</value>
    </field>
    <field name="Objective-Description">
      <value order="0"/>
    </field>
    <field name="Objective-CreationStamp">
      <value order="0">2015-06-04T05:15:59Z</value>
    </field>
    <field name="Objective-IsApproved">
      <value order="0">false</value>
    </field>
    <field name="Objective-IsPublished">
      <value order="0">false</value>
    </field>
    <field name="Objective-DatePublished">
      <value order="0"/>
    </field>
    <field name="Objective-ModificationStamp">
      <value order="0">2017-11-27T04:59:24Z</value>
    </field>
    <field name="Objective-Owner">
      <value order="0">Gary Dorr</value>
    </field>
    <field name="Objective-Path">
      <value order="0">APVMA:OFFICE OF THE CHIEF SCIENTIST:Science and Regulatory Issues:Spray Drift:Spray Drift Project - Development Discussion Papers:SDP - Development - Discussion Papers - Spray Drift Implementation - ELT Position Paper:1-SDP - ELT - Draft public consultation documentation:Deposit curves and inputs</value>
    </field>
    <field name="Objective-Parent">
      <value order="0">Deposit curves and inputs</value>
    </field>
    <field name="Objective-State">
      <value order="0">Being Drafted</value>
    </field>
    <field name="Objective-VersionId">
      <value order="0">vA1579900</value>
    </field>
    <field name="Objective-Version">
      <value order="0">1.2</value>
    </field>
    <field name="Objective-VersionNumber">
      <value order="0">3</value>
    </field>
    <field name="Objective-VersionComment">
      <value order="0"/>
    </field>
    <field name="Objective-FileNumber">
      <value order="0">qA2289</value>
    </field>
    <field name="Objective-Classification">
      <value order="0">Unclassified</value>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Instructions</vt:lpstr>
      <vt:lpstr>Enter Data</vt:lpstr>
      <vt:lpstr>Export</vt:lpstr>
      <vt:lpstr>APVMA DSD Library</vt:lpstr>
      <vt:lpstr>Convert</vt:lpstr>
      <vt:lpstr>Normalise</vt:lpstr>
      <vt:lpstr>Visualise</vt:lpstr>
    </vt:vector>
  </TitlesOfParts>
  <Company>APVMA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RUMBOLD, David</dc:creator>
  <cp:lastModifiedBy>Gary Dorr</cp:lastModifiedBy>
  <dcterms:created xsi:type="dcterms:W3CDTF">2015-06-04T05:18:09Z</dcterms:created>
  <dcterms:modified xsi:type="dcterms:W3CDTF">2017-11-27T04:59:13Z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A652128</vt:lpwstr>
  </property>
  <property fmtid="{D5CDD505-2E9C-101B-9397-08002B2CF9AE}" pid="4" name="Objective-Title">
    <vt:lpwstr>DSD Converter v0.2</vt:lpwstr>
  </property>
  <property fmtid="{D5CDD505-2E9C-101B-9397-08002B2CF9AE}" pid="5" name="Objective-Comment">
    <vt:lpwstr/>
  </property>
  <property fmtid="{D5CDD505-2E9C-101B-9397-08002B2CF9AE}" pid="6" name="Objective-CreationStamp">
    <vt:filetime>2015-06-04T05:15:59Z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2017-11-27T04:59:24Z</vt:filetime>
  </property>
  <property fmtid="{D5CDD505-2E9C-101B-9397-08002B2CF9AE}" pid="11" name="Objective-Owner">
    <vt:lpwstr>Gary Dorr</vt:lpwstr>
  </property>
  <property fmtid="{D5CDD505-2E9C-101B-9397-08002B2CF9AE}" pid="12" name="Objective-Path">
    <vt:lpwstr>APVMA:OFFICE OF THE CHIEF SCIENTIST:Science and Regulatory Issues:Spray Drift:Spray Drift Project - Development Discussion Papers:SDP - Development - Discussion Papers - Spray Drift Implementation - ELT Position Paper:1-SDP - ELT - Draft public consultation documentation:Deposit curves and inputs</vt:lpwstr>
  </property>
  <property fmtid="{D5CDD505-2E9C-101B-9397-08002B2CF9AE}" pid="13" name="Objective-Parent">
    <vt:lpwstr>Deposit curves and inputs</vt:lpwstr>
  </property>
  <property fmtid="{D5CDD505-2E9C-101B-9397-08002B2CF9AE}" pid="14" name="Objective-State">
    <vt:lpwstr>Being Drafted</vt:lpwstr>
  </property>
  <property fmtid="{D5CDD505-2E9C-101B-9397-08002B2CF9AE}" pid="15" name="Objective-Version">
    <vt:lpwstr>1.2</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qA2289</vt:lpwstr>
  </property>
  <property fmtid="{D5CDD505-2E9C-101B-9397-08002B2CF9AE}" pid="19" name="Objective-Classification">
    <vt:lpwstr>Unclassified</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vA1579900</vt:lpwstr>
  </property>
</Properties>
</file>